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7995" activeTab="1"/>
  </bookViews>
  <sheets>
    <sheet name="Summary Solutions" sheetId="1" r:id="rId1"/>
    <sheet name="Detail Computations" sheetId="4" r:id="rId2"/>
  </sheets>
  <calcPr calcId="145621"/>
</workbook>
</file>

<file path=xl/calcChain.xml><?xml version="1.0" encoding="utf-8"?>
<calcChain xmlns="http://schemas.openxmlformats.org/spreadsheetml/2006/main">
  <c r="J34" i="4" l="1"/>
  <c r="J33" i="4"/>
  <c r="J22" i="4"/>
  <c r="J23" i="4" s="1"/>
  <c r="J21" i="4"/>
  <c r="J20" i="4"/>
  <c r="J19" i="4"/>
  <c r="J18" i="4"/>
  <c r="Q17" i="4"/>
  <c r="J17" i="4"/>
  <c r="J16" i="4"/>
  <c r="J15" i="4"/>
  <c r="J14" i="4"/>
  <c r="J13" i="4"/>
  <c r="J12" i="4"/>
  <c r="O11" i="4"/>
  <c r="J11" i="4"/>
  <c r="J10" i="4"/>
  <c r="J8" i="4"/>
  <c r="O9" i="4" s="1"/>
  <c r="J7" i="4"/>
  <c r="J6" i="4"/>
  <c r="J5" i="4"/>
  <c r="J9" i="4" l="1"/>
</calcChain>
</file>

<file path=xl/sharedStrings.xml><?xml version="1.0" encoding="utf-8"?>
<sst xmlns="http://schemas.openxmlformats.org/spreadsheetml/2006/main" count="128" uniqueCount="125">
  <si>
    <t>This sheet provides the answers to the PRACTICE Problem based on the Rainbow Paint Company Data</t>
  </si>
  <si>
    <t xml:space="preserve">The sheet titled "Detail Computations" gives the specific ratio computations. </t>
  </si>
  <si>
    <t>Ratio</t>
  </si>
  <si>
    <t>Solution</t>
  </si>
  <si>
    <t>Times</t>
  </si>
  <si>
    <t>Days</t>
  </si>
  <si>
    <t>Working capital</t>
  </si>
  <si>
    <t>Current ratio</t>
  </si>
  <si>
    <t>Quick ratio</t>
  </si>
  <si>
    <t>Accounts receivable turnover</t>
  </si>
  <si>
    <t>Number of days' sales in receivables</t>
  </si>
  <si>
    <t>Inventory turnover</t>
  </si>
  <si>
    <t>Number of days' sales in inventory</t>
  </si>
  <si>
    <t>Ratio of fixed assets to long-term liabilities</t>
  </si>
  <si>
    <t>Ratio of liabilities to stockholders' equity</t>
  </si>
  <si>
    <t>Number of times interest charges earned</t>
  </si>
  <si>
    <t>Number of times preferred dividends earned</t>
  </si>
  <si>
    <t>Ratio of net sales to assets</t>
  </si>
  <si>
    <t>Rate earned on total assets</t>
  </si>
  <si>
    <t>Rate earned on stockholders' equity</t>
  </si>
  <si>
    <t>Rate earned on common stockholders' equity</t>
  </si>
  <si>
    <t xml:space="preserve"> Earnings per share on common stock</t>
  </si>
  <si>
    <t xml:space="preserve"> Price-earnings ratio</t>
  </si>
  <si>
    <t xml:space="preserve"> Dividends per share of common stock</t>
  </si>
  <si>
    <t>Dividend yield</t>
  </si>
  <si>
    <t>This column contains the CORRECTED ratios. Formulas in cells.</t>
  </si>
  <si>
    <t>Instructions</t>
  </si>
  <si>
    <t>Refigured</t>
  </si>
  <si>
    <t>Formulas</t>
  </si>
  <si>
    <t xml:space="preserve">Sales </t>
  </si>
  <si>
    <t xml:space="preserve">Sales returns and allowances </t>
  </si>
  <si>
    <t>1. Working capital</t>
  </si>
  <si>
    <t>current assets - current liabilities</t>
  </si>
  <si>
    <t xml:space="preserve">Net sales </t>
  </si>
  <si>
    <t>2. Current ratio</t>
  </si>
  <si>
    <t>current assets/current liabilities</t>
  </si>
  <si>
    <t xml:space="preserve">Cost of goods sold </t>
  </si>
  <si>
    <t>3. Quick ratio</t>
  </si>
  <si>
    <t>cash + short term investments +AR / current liabilities</t>
  </si>
  <si>
    <t xml:space="preserve">Gross profit </t>
  </si>
  <si>
    <t>4. Accounts receivable turnover</t>
  </si>
  <si>
    <t>net sales/average gross receivables</t>
  </si>
  <si>
    <t xml:space="preserve">Selling expenses </t>
  </si>
  <si>
    <t>5. Number of days' sales in receivables</t>
  </si>
  <si>
    <t>Gross receivables/(annual net sales /365)</t>
  </si>
  <si>
    <t xml:space="preserve">Administrative expenses </t>
  </si>
  <si>
    <t>6. Inventory turnover</t>
  </si>
  <si>
    <t>Cost of Goods Sold/Average inventory</t>
  </si>
  <si>
    <t xml:space="preserve">Total operating expenses </t>
  </si>
  <si>
    <t>7. Number of days' sales in inventory</t>
  </si>
  <si>
    <t>(Ending inventory / cost of goods sold) X 365</t>
  </si>
  <si>
    <t xml:space="preserve">Income from operations </t>
  </si>
  <si>
    <t>8. Ratio of fixed assets to long-term liabilities</t>
  </si>
  <si>
    <t>fixed assets/ long term liabilities</t>
  </si>
  <si>
    <t xml:space="preserve">Other income </t>
  </si>
  <si>
    <t>9. Ratio of liabilities to stockholders' equity</t>
  </si>
  <si>
    <t>liabilities/stockholders equity</t>
  </si>
  <si>
    <t>10.Number of times interest charges earned</t>
  </si>
  <si>
    <t>Income before taxes and interest charges /interest charges</t>
  </si>
  <si>
    <t xml:space="preserve">Other expense (interest) </t>
  </si>
  <si>
    <t>11.Number of times preferred dividends earned</t>
  </si>
  <si>
    <t>Net income available to Preferred Stockholders/annual Preferred Dividends Requirement</t>
  </si>
  <si>
    <t xml:space="preserve">Income before income tax </t>
  </si>
  <si>
    <t>12.Ratio of net sales to assets</t>
  </si>
  <si>
    <t>net sales/average total assets</t>
  </si>
  <si>
    <t xml:space="preserve">Income tax expense </t>
  </si>
  <si>
    <t>13.Rate earned on total assets</t>
  </si>
  <si>
    <t>net income/average total assets</t>
  </si>
  <si>
    <t xml:space="preserve">Net income </t>
  </si>
  <si>
    <t>14.Rate earned on stockholders' equity</t>
  </si>
  <si>
    <t>net income/ average stockholders equity</t>
  </si>
  <si>
    <t>15.Rate earned on common stockholders' equity</t>
  </si>
  <si>
    <t>net income less preferred dividends (common stock) / average common stockholders equity</t>
  </si>
  <si>
    <t>16. Earnings per share on common stock</t>
  </si>
  <si>
    <t>net income less preferred dividends (common stock)/ Shares of common stock</t>
  </si>
  <si>
    <t xml:space="preserve">Retained earnings, January 1 </t>
  </si>
  <si>
    <t>17. Price-earnings ratio</t>
  </si>
  <si>
    <t>market price per share of common stock/ earnings per share of common stock</t>
  </si>
  <si>
    <t xml:space="preserve">Add net income for year </t>
  </si>
  <si>
    <t>18. Dividends per share of common stock</t>
  </si>
  <si>
    <t>dividends on common stock /# of shares of common stock</t>
  </si>
  <si>
    <t xml:space="preserve">Total </t>
  </si>
  <si>
    <t>19. Dividend yield</t>
  </si>
  <si>
    <t>dividends per share of common stock/ market price per share of common stock</t>
  </si>
  <si>
    <t xml:space="preserve">Deduct dividends: </t>
  </si>
  <si>
    <t>On preferred stock</t>
  </si>
  <si>
    <t>On common stock</t>
  </si>
  <si>
    <t>Total</t>
  </si>
  <si>
    <t xml:space="preserve">Retained earnings, December 31 </t>
  </si>
  <si>
    <t># shares of preferred stock</t>
  </si>
  <si>
    <t># of common stock shares</t>
  </si>
  <si>
    <t>required return on the stock</t>
  </si>
  <si>
    <t xml:space="preserve">Assets </t>
  </si>
  <si>
    <t xml:space="preserve">Current assets: </t>
  </si>
  <si>
    <t>Cash</t>
  </si>
  <si>
    <t>Marketable securities</t>
  </si>
  <si>
    <t xml:space="preserve">Accounts receivable (net) </t>
  </si>
  <si>
    <t>Inventories</t>
  </si>
  <si>
    <t>Prepaid expenses</t>
  </si>
  <si>
    <t>Total current assets</t>
  </si>
  <si>
    <t xml:space="preserve">Long-term investments </t>
  </si>
  <si>
    <t xml:space="preserve">Property, plant, and equipment (net) </t>
  </si>
  <si>
    <t xml:space="preserve">Total assets </t>
  </si>
  <si>
    <t xml:space="preserve">Liabilities </t>
  </si>
  <si>
    <t xml:space="preserve">Current liabilities </t>
  </si>
  <si>
    <t xml:space="preserve">Long-term liabilities: </t>
  </si>
  <si>
    <t>Mortgage note payable, 10%, due 2009</t>
  </si>
  <si>
    <t xml:space="preserve">- </t>
  </si>
  <si>
    <t>Bonds payable, 8%, due 2012</t>
  </si>
  <si>
    <t xml:space="preserve">Total long-term liabilities </t>
  </si>
  <si>
    <t xml:space="preserve">Total liabilities </t>
  </si>
  <si>
    <t xml:space="preserve">Stockholders' Equity </t>
  </si>
  <si>
    <t xml:space="preserve">Preferred 8% stock, $100 par </t>
  </si>
  <si>
    <t xml:space="preserve">Common stock, $10 par </t>
  </si>
  <si>
    <t xml:space="preserve">Retained earnings </t>
  </si>
  <si>
    <t>Total stockholders' equity</t>
  </si>
  <si>
    <t xml:space="preserve">Total liabilities and stockholders' equity </t>
  </si>
  <si>
    <t>Shares of Common Stock</t>
  </si>
  <si>
    <t>eps</t>
  </si>
  <si>
    <t>market value/common share</t>
  </si>
  <si>
    <t xml:space="preserve">Rainbow Paint Co. Comparative Balance Sheet December 31, 2013 and 2012 </t>
  </si>
  <si>
    <t xml:space="preserve">Rainbow Paint Co. Comparative Income Statement For the Years Ended December 31, 2013 and 2012 </t>
  </si>
  <si>
    <t xml:space="preserve">Rainbow Paint Co.'s comparative financial statements for the years ending December 31, 2013 and 2012 are as follows. The market price of Rainbow Paint Co.'s common stock was $30 on December 31, 1999 and $25 on December 31, 2013. </t>
  </si>
  <si>
    <t>Determine the following measures for 2013:</t>
  </si>
  <si>
    <t xml:space="preserve">Rainbow Paint Co. Comparative Retained Earnings Statement For the Years Ended December 31, 2013 and 2012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</si>
</sst>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10" fontId="0" fillId="0" borderId="0" xfId="0" applyNumberFormat="1"/>
    <xf numFmtId="8" fontId="0" fillId="0" borderId="0" xfId="0" applyNumberFormat="1"/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2" fontId="5" fillId="0" borderId="0" xfId="0" applyNumberFormat="1" applyFont="1"/>
    <xf numFmtId="0" fontId="2" fillId="0" borderId="0" xfId="0" applyFont="1" applyAlignment="1">
      <alignment vertical="top" wrapText="1"/>
    </xf>
    <xf numFmtId="0" fontId="3" fillId="2" borderId="0" xfId="0" applyFont="1" applyFill="1" applyProtection="1">
      <protection hidden="1"/>
    </xf>
    <xf numFmtId="2" fontId="6" fillId="3" borderId="0" xfId="0" applyNumberFormat="1" applyFont="1" applyFill="1"/>
    <xf numFmtId="0" fontId="4" fillId="0" borderId="0" xfId="0" applyFont="1" applyAlignment="1">
      <alignment vertical="top" wrapText="1"/>
    </xf>
    <xf numFmtId="6" fontId="4" fillId="0" borderId="0" xfId="0" applyNumberFormat="1" applyFont="1" applyAlignment="1">
      <alignment vertical="top" wrapText="1"/>
    </xf>
    <xf numFmtId="3" fontId="4" fillId="0" borderId="0" xfId="0" applyNumberFormat="1" applyFont="1" applyAlignment="1">
      <alignment vertical="top" wrapText="1"/>
    </xf>
    <xf numFmtId="6" fontId="3" fillId="2" borderId="0" xfId="0" applyNumberFormat="1" applyFont="1" applyFill="1" applyProtection="1">
      <protection hidden="1"/>
    </xf>
    <xf numFmtId="2" fontId="5" fillId="3" borderId="0" xfId="0" applyNumberFormat="1" applyFont="1" applyFill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" fontId="5" fillId="4" borderId="0" xfId="0" applyNumberFormat="1" applyFont="1" applyFill="1"/>
    <xf numFmtId="9" fontId="3" fillId="2" borderId="0" xfId="0" applyNumberFormat="1" applyFont="1" applyFill="1" applyProtection="1">
      <protection hidden="1"/>
    </xf>
    <xf numFmtId="10" fontId="5" fillId="4" borderId="0" xfId="0" applyNumberFormat="1" applyFont="1" applyFill="1"/>
    <xf numFmtId="10" fontId="3" fillId="2" borderId="0" xfId="0" applyNumberFormat="1" applyFont="1" applyFill="1" applyProtection="1">
      <protection hidden="1"/>
    </xf>
    <xf numFmtId="10" fontId="5" fillId="3" borderId="0" xfId="0" applyNumberFormat="1" applyFont="1" applyFill="1"/>
    <xf numFmtId="10" fontId="3" fillId="0" borderId="0" xfId="0" applyNumberFormat="1" applyFont="1"/>
    <xf numFmtId="0" fontId="3" fillId="0" borderId="0" xfId="0" applyFont="1" applyProtection="1">
      <protection hidden="1"/>
    </xf>
    <xf numFmtId="8" fontId="3" fillId="0" borderId="0" xfId="0" applyNumberFormat="1" applyFont="1"/>
    <xf numFmtId="0" fontId="3" fillId="0" borderId="0" xfId="0" applyFont="1" applyAlignment="1">
      <alignment wrapText="1"/>
    </xf>
    <xf numFmtId="6" fontId="2" fillId="0" borderId="0" xfId="0" applyNumberFormat="1" applyFont="1" applyAlignment="1">
      <alignment vertical="top" wrapText="1"/>
    </xf>
    <xf numFmtId="44" fontId="5" fillId="3" borderId="0" xfId="1" applyFont="1" applyFill="1"/>
    <xf numFmtId="6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3" fontId="4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C26" sqref="C26"/>
    </sheetView>
  </sheetViews>
  <sheetFormatPr defaultRowHeight="15" x14ac:dyDescent="0.25"/>
  <cols>
    <col min="3" max="3" width="42.28515625" customWidth="1"/>
    <col min="4" max="4" width="17.140625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5" spans="1:5" x14ac:dyDescent="0.25">
      <c r="C5" t="s">
        <v>2</v>
      </c>
      <c r="D5" t="s">
        <v>3</v>
      </c>
    </row>
    <row r="6" spans="1:5" x14ac:dyDescent="0.25">
      <c r="B6">
        <v>1</v>
      </c>
      <c r="C6" t="s">
        <v>6</v>
      </c>
      <c r="D6" s="2">
        <v>750000</v>
      </c>
    </row>
    <row r="7" spans="1:5" x14ac:dyDescent="0.25">
      <c r="B7">
        <v>2</v>
      </c>
      <c r="C7" t="s">
        <v>7</v>
      </c>
      <c r="D7">
        <v>2</v>
      </c>
    </row>
    <row r="8" spans="1:5" x14ac:dyDescent="0.25">
      <c r="B8">
        <v>3</v>
      </c>
      <c r="C8" t="s">
        <v>8</v>
      </c>
      <c r="D8">
        <v>1</v>
      </c>
    </row>
    <row r="9" spans="1:5" x14ac:dyDescent="0.25">
      <c r="B9" s="3">
        <v>4</v>
      </c>
      <c r="C9" t="s">
        <v>9</v>
      </c>
      <c r="D9">
        <v>13.33</v>
      </c>
      <c r="E9" t="s">
        <v>4</v>
      </c>
    </row>
    <row r="10" spans="1:5" x14ac:dyDescent="0.25">
      <c r="B10" s="3">
        <v>5</v>
      </c>
      <c r="C10" t="s">
        <v>10</v>
      </c>
      <c r="D10">
        <v>27.38</v>
      </c>
      <c r="E10" t="s">
        <v>5</v>
      </c>
    </row>
    <row r="11" spans="1:5" x14ac:dyDescent="0.25">
      <c r="B11" s="3">
        <v>6</v>
      </c>
      <c r="C11" t="s">
        <v>11</v>
      </c>
      <c r="D11">
        <v>5.67</v>
      </c>
    </row>
    <row r="12" spans="1:5" x14ac:dyDescent="0.25">
      <c r="B12" s="3">
        <v>7</v>
      </c>
      <c r="C12" t="s">
        <v>12</v>
      </c>
      <c r="D12">
        <v>64.41</v>
      </c>
      <c r="E12" t="s">
        <v>5</v>
      </c>
    </row>
    <row r="13" spans="1:5" x14ac:dyDescent="0.25">
      <c r="B13" s="3">
        <v>8</v>
      </c>
      <c r="C13" t="s">
        <v>13</v>
      </c>
      <c r="D13">
        <v>1.73</v>
      </c>
    </row>
    <row r="14" spans="1:5" x14ac:dyDescent="0.25">
      <c r="B14" s="3">
        <v>9</v>
      </c>
      <c r="C14" t="s">
        <v>14</v>
      </c>
      <c r="D14">
        <v>1.04</v>
      </c>
    </row>
    <row r="15" spans="1:5" x14ac:dyDescent="0.25">
      <c r="B15" s="3">
        <v>10</v>
      </c>
      <c r="C15" t="s">
        <v>15</v>
      </c>
      <c r="D15">
        <v>6.19</v>
      </c>
      <c r="E15" t="s">
        <v>4</v>
      </c>
    </row>
    <row r="16" spans="1:5" x14ac:dyDescent="0.25">
      <c r="B16" s="3">
        <v>11</v>
      </c>
      <c r="C16" t="s">
        <v>16</v>
      </c>
      <c r="D16">
        <v>6.13</v>
      </c>
      <c r="E16" t="s">
        <v>4</v>
      </c>
    </row>
    <row r="17" spans="2:4" x14ac:dyDescent="0.25">
      <c r="B17" s="3">
        <v>12</v>
      </c>
      <c r="C17" t="s">
        <v>17</v>
      </c>
      <c r="D17">
        <v>1.43</v>
      </c>
    </row>
    <row r="18" spans="2:4" x14ac:dyDescent="0.25">
      <c r="B18" s="3">
        <v>13</v>
      </c>
      <c r="C18" t="s">
        <v>18</v>
      </c>
      <c r="D18" s="1">
        <v>6.9800000000000001E-2</v>
      </c>
    </row>
    <row r="19" spans="2:4" x14ac:dyDescent="0.25">
      <c r="B19" s="3">
        <v>14</v>
      </c>
      <c r="C19" t="s">
        <v>19</v>
      </c>
      <c r="D19" s="1">
        <v>0.13589999999999999</v>
      </c>
    </row>
    <row r="20" spans="2:4" x14ac:dyDescent="0.25">
      <c r="B20" s="3">
        <v>15</v>
      </c>
      <c r="C20" t="s">
        <v>20</v>
      </c>
      <c r="D20" s="1">
        <v>3.9300000000000002E-2</v>
      </c>
    </row>
    <row r="21" spans="2:4" x14ac:dyDescent="0.25">
      <c r="B21" s="3">
        <v>16</v>
      </c>
      <c r="C21" t="s">
        <v>21</v>
      </c>
      <c r="D21" s="2">
        <v>4.0999999999999996</v>
      </c>
    </row>
    <row r="22" spans="2:4" x14ac:dyDescent="0.25">
      <c r="B22" s="3">
        <v>17</v>
      </c>
      <c r="C22" t="s">
        <v>22</v>
      </c>
      <c r="D22">
        <v>6.1</v>
      </c>
    </row>
    <row r="23" spans="2:4" x14ac:dyDescent="0.25">
      <c r="B23" s="3">
        <v>18</v>
      </c>
      <c r="C23" t="s">
        <v>23</v>
      </c>
      <c r="D23" s="2">
        <v>0.9</v>
      </c>
    </row>
    <row r="24" spans="2:4" x14ac:dyDescent="0.25">
      <c r="B24" s="3">
        <v>19</v>
      </c>
      <c r="C24" t="s">
        <v>24</v>
      </c>
      <c r="D24" s="1">
        <v>3.5999999999999997E-2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zoomScale="80" zoomScaleNormal="80" workbookViewId="0">
      <selection activeCell="H2" sqref="H2"/>
    </sheetView>
  </sheetViews>
  <sheetFormatPr defaultRowHeight="15.75" x14ac:dyDescent="0.25"/>
  <cols>
    <col min="1" max="1" width="39.5703125" style="5" customWidth="1"/>
    <col min="2" max="2" width="14.28515625" style="5" customWidth="1"/>
    <col min="3" max="3" width="18.7109375" style="5" customWidth="1"/>
    <col min="4" max="4" width="23.5703125" style="5" customWidth="1"/>
    <col min="5" max="5" width="9.140625" style="5"/>
    <col min="6" max="6" width="15.28515625" style="5" customWidth="1"/>
    <col min="7" max="8" width="9.140625" style="5"/>
    <col min="9" max="9" width="38.7109375" style="5" customWidth="1"/>
    <col min="10" max="10" width="18.5703125" style="6" customWidth="1"/>
    <col min="11" max="11" width="22.7109375" style="5" customWidth="1"/>
    <col min="12" max="16384" width="9.140625" style="5"/>
  </cols>
  <sheetData>
    <row r="1" spans="1:15" ht="33.75" customHeight="1" x14ac:dyDescent="0.25">
      <c r="A1" s="4" t="s">
        <v>121</v>
      </c>
    </row>
    <row r="2" spans="1:15" ht="50.25" customHeight="1" x14ac:dyDescent="0.25">
      <c r="A2" s="31" t="s">
        <v>122</v>
      </c>
      <c r="B2" s="32"/>
      <c r="C2" s="32"/>
      <c r="D2" s="32"/>
      <c r="E2" s="32"/>
      <c r="F2" s="32"/>
      <c r="J2" s="7" t="s">
        <v>25</v>
      </c>
    </row>
    <row r="3" spans="1:15" x14ac:dyDescent="0.25">
      <c r="B3" s="8"/>
      <c r="C3" s="8">
        <v>2013</v>
      </c>
      <c r="D3" s="8">
        <v>2012</v>
      </c>
      <c r="F3" s="9"/>
      <c r="G3" s="5" t="s">
        <v>26</v>
      </c>
      <c r="J3" s="10" t="s">
        <v>27</v>
      </c>
      <c r="K3" s="5" t="s">
        <v>28</v>
      </c>
    </row>
    <row r="4" spans="1:15" ht="15" customHeight="1" x14ac:dyDescent="0.25">
      <c r="A4" s="11" t="s">
        <v>29</v>
      </c>
      <c r="B4" s="30">
        <v>5125000</v>
      </c>
      <c r="C4" s="30"/>
      <c r="D4" s="12">
        <v>3257600</v>
      </c>
      <c r="F4" s="9"/>
      <c r="G4" s="5" t="s">
        <v>123</v>
      </c>
      <c r="J4" s="10"/>
    </row>
    <row r="5" spans="1:15" ht="15" customHeight="1" x14ac:dyDescent="0.25">
      <c r="A5" s="11" t="s">
        <v>30</v>
      </c>
      <c r="B5" s="33">
        <v>125000</v>
      </c>
      <c r="C5" s="33"/>
      <c r="D5" s="13">
        <v>57600</v>
      </c>
      <c r="F5" s="14"/>
      <c r="G5" s="5" t="s">
        <v>31</v>
      </c>
      <c r="J5" s="29">
        <f>SUM(C38-C43)</f>
        <v>750000</v>
      </c>
      <c r="K5" s="5" t="s">
        <v>32</v>
      </c>
    </row>
    <row r="6" spans="1:15" ht="15" customHeight="1" x14ac:dyDescent="0.25">
      <c r="A6" s="11" t="s">
        <v>33</v>
      </c>
      <c r="B6" s="30">
        <v>5000000</v>
      </c>
      <c r="C6" s="30"/>
      <c r="D6" s="12">
        <v>3200000</v>
      </c>
      <c r="F6" s="9"/>
      <c r="G6" s="5" t="s">
        <v>34</v>
      </c>
      <c r="J6" s="15">
        <f>SUM(C38/C43)</f>
        <v>2</v>
      </c>
      <c r="K6" s="5" t="s">
        <v>35</v>
      </c>
    </row>
    <row r="7" spans="1:15" ht="15" customHeight="1" x14ac:dyDescent="0.25">
      <c r="A7" s="11" t="s">
        <v>36</v>
      </c>
      <c r="B7" s="33">
        <v>3400000</v>
      </c>
      <c r="C7" s="33"/>
      <c r="D7" s="13">
        <v>2080000</v>
      </c>
      <c r="F7" s="9"/>
      <c r="G7" s="5" t="s">
        <v>37</v>
      </c>
      <c r="J7" s="15">
        <f>SUM((C33+C34+C35)/C43)</f>
        <v>1</v>
      </c>
      <c r="K7" s="5" t="s">
        <v>38</v>
      </c>
    </row>
    <row r="8" spans="1:15" ht="15" customHeight="1" x14ac:dyDescent="0.25">
      <c r="A8" s="11" t="s">
        <v>39</v>
      </c>
      <c r="B8" s="30">
        <v>1600000</v>
      </c>
      <c r="C8" s="30"/>
      <c r="D8" s="12">
        <v>1120000</v>
      </c>
      <c r="F8" s="9"/>
      <c r="G8" s="5" t="s">
        <v>40</v>
      </c>
      <c r="J8" s="15">
        <f>SUM(B6/((D35+C35)/2))</f>
        <v>13.333333333333334</v>
      </c>
      <c r="K8" s="5" t="s">
        <v>41</v>
      </c>
    </row>
    <row r="9" spans="1:15" ht="15" customHeight="1" x14ac:dyDescent="0.25">
      <c r="A9" s="11" t="s">
        <v>42</v>
      </c>
      <c r="B9" s="30">
        <v>650000</v>
      </c>
      <c r="C9" s="30"/>
      <c r="D9" s="12">
        <v>464000</v>
      </c>
      <c r="F9" s="9"/>
      <c r="G9" s="5" t="s">
        <v>43</v>
      </c>
      <c r="J9" s="15">
        <f>365/J8</f>
        <v>27.375</v>
      </c>
      <c r="K9" s="16" t="s">
        <v>44</v>
      </c>
      <c r="O9" s="5">
        <f>365/J8</f>
        <v>27.375</v>
      </c>
    </row>
    <row r="10" spans="1:15" ht="15" customHeight="1" x14ac:dyDescent="0.25">
      <c r="A10" s="11" t="s">
        <v>45</v>
      </c>
      <c r="B10" s="33">
        <v>325000</v>
      </c>
      <c r="C10" s="33"/>
      <c r="D10" s="13">
        <v>224000</v>
      </c>
      <c r="F10" s="9"/>
      <c r="G10" s="5" t="s">
        <v>46</v>
      </c>
      <c r="J10" s="15">
        <f>SUM(B7/((D36+C36)/2))</f>
        <v>5.666666666666667</v>
      </c>
      <c r="K10" s="17" t="s">
        <v>47</v>
      </c>
    </row>
    <row r="11" spans="1:15" ht="15" customHeight="1" x14ac:dyDescent="0.25">
      <c r="A11" s="11" t="s">
        <v>48</v>
      </c>
      <c r="B11" s="30">
        <v>975000</v>
      </c>
      <c r="C11" s="30"/>
      <c r="D11" s="12">
        <v>688000</v>
      </c>
      <c r="F11" s="9"/>
      <c r="G11" s="5" t="s">
        <v>49</v>
      </c>
      <c r="J11" s="15">
        <f>365/J10</f>
        <v>64.411764705882348</v>
      </c>
      <c r="K11" s="5" t="s">
        <v>50</v>
      </c>
      <c r="L11" s="18"/>
      <c r="O11" s="5">
        <f>365/J10</f>
        <v>64.411764705882348</v>
      </c>
    </row>
    <row r="12" spans="1:15" ht="15" customHeight="1" x14ac:dyDescent="0.25">
      <c r="A12" s="11" t="s">
        <v>51</v>
      </c>
      <c r="B12" s="30">
        <v>625000</v>
      </c>
      <c r="C12" s="30"/>
      <c r="D12" s="12">
        <v>432000</v>
      </c>
      <c r="F12" s="9"/>
      <c r="G12" s="5" t="s">
        <v>52</v>
      </c>
      <c r="J12" s="15">
        <f>SUM(C40/C47)</f>
        <v>1.7297520661157024</v>
      </c>
      <c r="K12" s="5" t="s">
        <v>53</v>
      </c>
      <c r="L12" s="17"/>
    </row>
    <row r="13" spans="1:15" ht="15" customHeight="1" x14ac:dyDescent="0.25">
      <c r="A13" s="11" t="s">
        <v>54</v>
      </c>
      <c r="B13" s="33">
        <v>25000</v>
      </c>
      <c r="C13" s="33"/>
      <c r="D13" s="13">
        <v>19200</v>
      </c>
      <c r="F13" s="9"/>
      <c r="G13" s="5" t="s">
        <v>55</v>
      </c>
      <c r="J13" s="15">
        <f>SUM(C48/C53)</f>
        <v>1.0408921933085502</v>
      </c>
      <c r="K13" s="5" t="s">
        <v>56</v>
      </c>
    </row>
    <row r="14" spans="1:15" ht="15" customHeight="1" x14ac:dyDescent="0.25">
      <c r="B14" s="12"/>
      <c r="C14" s="12">
        <v>650000</v>
      </c>
      <c r="D14" s="12">
        <v>451200</v>
      </c>
      <c r="F14" s="9"/>
      <c r="G14" s="5" t="s">
        <v>57</v>
      </c>
      <c r="J14" s="15">
        <f>SUM((B16+B15)/B15)</f>
        <v>6.1904761904761907</v>
      </c>
      <c r="K14" s="5" t="s">
        <v>58</v>
      </c>
    </row>
    <row r="15" spans="1:15" ht="15" customHeight="1" x14ac:dyDescent="0.25">
      <c r="A15" s="11" t="s">
        <v>59</v>
      </c>
      <c r="B15" s="33">
        <v>105000</v>
      </c>
      <c r="C15" s="33"/>
      <c r="D15" s="13">
        <v>64000</v>
      </c>
      <c r="F15" s="9"/>
      <c r="G15" s="5" t="s">
        <v>60</v>
      </c>
      <c r="J15" s="15">
        <f>SUM(B18/B25)</f>
        <v>6.125</v>
      </c>
      <c r="K15" s="5" t="s">
        <v>61</v>
      </c>
    </row>
    <row r="16" spans="1:15" ht="15" customHeight="1" x14ac:dyDescent="0.25">
      <c r="A16" s="11" t="s">
        <v>62</v>
      </c>
      <c r="B16" s="30">
        <v>545000</v>
      </c>
      <c r="C16" s="30"/>
      <c r="D16" s="12">
        <v>387200</v>
      </c>
      <c r="F16" s="9"/>
      <c r="G16" s="5" t="s">
        <v>63</v>
      </c>
      <c r="J16" s="19">
        <f>SUM(B6/((C41+D41)/2))</f>
        <v>1.4253135689851768</v>
      </c>
      <c r="K16" s="5" t="s">
        <v>64</v>
      </c>
    </row>
    <row r="17" spans="1:17" ht="15" customHeight="1" x14ac:dyDescent="0.25">
      <c r="A17" s="11" t="s">
        <v>65</v>
      </c>
      <c r="B17" s="33">
        <v>300000</v>
      </c>
      <c r="C17" s="33"/>
      <c r="D17" s="13">
        <v>176000</v>
      </c>
      <c r="F17" s="20"/>
      <c r="G17" s="5" t="s">
        <v>66</v>
      </c>
      <c r="J17" s="21">
        <f>SUM(B18/((C41+D41)/2))</f>
        <v>6.9840364880273662E-2</v>
      </c>
      <c r="K17" s="5" t="s">
        <v>67</v>
      </c>
      <c r="Q17" s="5">
        <f>SUM(B18/C38)</f>
        <v>0.16333333333333333</v>
      </c>
    </row>
    <row r="18" spans="1:17" ht="15" customHeight="1" x14ac:dyDescent="0.25">
      <c r="A18" s="11" t="s">
        <v>68</v>
      </c>
      <c r="B18" s="30">
        <v>245000</v>
      </c>
      <c r="C18" s="30"/>
      <c r="D18" s="12">
        <v>211200</v>
      </c>
      <c r="F18" s="22"/>
      <c r="G18" s="5" t="s">
        <v>69</v>
      </c>
      <c r="J18" s="23">
        <f>SUM(B18/((D53+C53)/2))</f>
        <v>0.13588463671658346</v>
      </c>
      <c r="K18" s="5" t="s">
        <v>70</v>
      </c>
    </row>
    <row r="19" spans="1:17" ht="36.75" customHeight="1" x14ac:dyDescent="0.25">
      <c r="A19" s="34" t="s">
        <v>124</v>
      </c>
      <c r="B19" s="34"/>
      <c r="C19" s="34"/>
      <c r="D19" s="34"/>
      <c r="E19" s="24"/>
      <c r="F19" s="22"/>
      <c r="G19" s="5" t="s">
        <v>71</v>
      </c>
      <c r="J19" s="21">
        <f>SUM((B18-B25)/((C53-C50)+(D53-D50))/2)</f>
        <v>3.9332310053722182E-2</v>
      </c>
      <c r="K19" s="5" t="s">
        <v>72</v>
      </c>
    </row>
    <row r="20" spans="1:17" x14ac:dyDescent="0.25">
      <c r="B20" s="8"/>
      <c r="C20" s="8">
        <v>2013</v>
      </c>
      <c r="D20" s="8">
        <v>2012</v>
      </c>
      <c r="F20" s="9"/>
      <c r="G20" s="5" t="s">
        <v>73</v>
      </c>
      <c r="J20" s="29">
        <f>SUM(B18-B25)/H29</f>
        <v>4.0999999999999996</v>
      </c>
      <c r="K20" s="5" t="s">
        <v>74</v>
      </c>
    </row>
    <row r="21" spans="1:17" ht="15" customHeight="1" x14ac:dyDescent="0.25">
      <c r="A21" s="11" t="s">
        <v>75</v>
      </c>
      <c r="B21" s="30">
        <v>723000</v>
      </c>
      <c r="C21" s="30"/>
      <c r="D21" s="12">
        <v>581800</v>
      </c>
      <c r="E21" s="24"/>
      <c r="F21" s="9"/>
      <c r="G21" s="5" t="s">
        <v>76</v>
      </c>
      <c r="J21" s="19">
        <f>SUM(25/J20)</f>
        <v>6.0975609756097562</v>
      </c>
      <c r="K21" s="5" t="s">
        <v>77</v>
      </c>
    </row>
    <row r="22" spans="1:17" ht="15" customHeight="1" x14ac:dyDescent="0.25">
      <c r="A22" s="11" t="s">
        <v>78</v>
      </c>
      <c r="B22" s="33">
        <v>245000</v>
      </c>
      <c r="C22" s="33"/>
      <c r="D22" s="13">
        <v>211200</v>
      </c>
      <c r="F22" s="9"/>
      <c r="G22" s="5" t="s">
        <v>79</v>
      </c>
      <c r="J22" s="29">
        <f>SUM(B26/H29)</f>
        <v>0.9</v>
      </c>
      <c r="K22" s="5" t="s">
        <v>80</v>
      </c>
    </row>
    <row r="23" spans="1:17" ht="15" customHeight="1" x14ac:dyDescent="0.25">
      <c r="A23" s="11" t="s">
        <v>81</v>
      </c>
      <c r="B23" s="30">
        <v>968000</v>
      </c>
      <c r="C23" s="30"/>
      <c r="D23" s="12">
        <v>793000</v>
      </c>
      <c r="E23" s="24"/>
      <c r="F23" s="22"/>
      <c r="G23" s="5" t="s">
        <v>82</v>
      </c>
      <c r="J23" s="23">
        <f>SUM(J22/25)</f>
        <v>3.6000000000000004E-2</v>
      </c>
      <c r="K23" s="5" t="s">
        <v>83</v>
      </c>
    </row>
    <row r="24" spans="1:17" ht="15" customHeight="1" x14ac:dyDescent="0.25">
      <c r="A24" s="31" t="s">
        <v>84</v>
      </c>
      <c r="B24" s="31"/>
      <c r="C24" s="31"/>
      <c r="D24" s="31"/>
      <c r="F24" s="25"/>
    </row>
    <row r="25" spans="1:17" ht="15" customHeight="1" x14ac:dyDescent="0.25">
      <c r="A25" s="11" t="s">
        <v>85</v>
      </c>
      <c r="B25" s="30">
        <v>40000</v>
      </c>
      <c r="C25" s="30"/>
      <c r="D25" s="12">
        <v>40000</v>
      </c>
      <c r="E25" s="26"/>
      <c r="F25" s="25"/>
    </row>
    <row r="26" spans="1:17" ht="15" customHeight="1" x14ac:dyDescent="0.25">
      <c r="A26" s="11" t="s">
        <v>86</v>
      </c>
      <c r="B26" s="33">
        <v>45000</v>
      </c>
      <c r="C26" s="33"/>
      <c r="D26" s="13">
        <v>30000</v>
      </c>
    </row>
    <row r="27" spans="1:17" ht="15" customHeight="1" x14ac:dyDescent="0.25">
      <c r="A27" s="11" t="s">
        <v>87</v>
      </c>
      <c r="B27" s="30">
        <v>85000</v>
      </c>
      <c r="C27" s="30"/>
      <c r="D27" s="12">
        <v>70000</v>
      </c>
    </row>
    <row r="28" spans="1:17" ht="15" customHeight="1" x14ac:dyDescent="0.25">
      <c r="A28" s="11" t="s">
        <v>88</v>
      </c>
      <c r="B28" s="30">
        <v>883000</v>
      </c>
      <c r="C28" s="30"/>
      <c r="D28" s="12">
        <v>723000</v>
      </c>
      <c r="H28" s="5">
        <v>5000</v>
      </c>
      <c r="I28" s="5" t="s">
        <v>89</v>
      </c>
    </row>
    <row r="29" spans="1:17" x14ac:dyDescent="0.25">
      <c r="A29" s="27"/>
      <c r="B29" s="27"/>
      <c r="C29" s="27"/>
      <c r="D29" s="27"/>
      <c r="E29" s="26"/>
      <c r="H29" s="5">
        <v>50000</v>
      </c>
      <c r="I29" s="26" t="s">
        <v>90</v>
      </c>
    </row>
    <row r="30" spans="1:17" ht="36" customHeight="1" x14ac:dyDescent="0.25">
      <c r="A30" s="35" t="s">
        <v>120</v>
      </c>
      <c r="B30" s="35"/>
      <c r="C30" s="35"/>
      <c r="H30" s="5">
        <v>0.32</v>
      </c>
      <c r="I30" s="5" t="s">
        <v>91</v>
      </c>
    </row>
    <row r="31" spans="1:17" x14ac:dyDescent="0.25">
      <c r="A31" s="8" t="s">
        <v>92</v>
      </c>
      <c r="C31" s="8">
        <v>2013</v>
      </c>
      <c r="D31" s="8">
        <v>2012</v>
      </c>
      <c r="E31" s="24"/>
    </row>
    <row r="32" spans="1:17" x14ac:dyDescent="0.25">
      <c r="A32" s="11" t="s">
        <v>93</v>
      </c>
      <c r="C32" s="11"/>
      <c r="D32" s="11"/>
    </row>
    <row r="33" spans="1:10" x14ac:dyDescent="0.25">
      <c r="A33" s="11" t="s">
        <v>94</v>
      </c>
      <c r="C33" s="12">
        <v>175000</v>
      </c>
      <c r="D33" s="12">
        <v>125000</v>
      </c>
      <c r="J33" s="6">
        <f>B18-B25</f>
        <v>205000</v>
      </c>
    </row>
    <row r="34" spans="1:10" x14ac:dyDescent="0.25">
      <c r="A34" s="11" t="s">
        <v>95</v>
      </c>
      <c r="C34" s="13">
        <v>150000</v>
      </c>
      <c r="D34" s="13">
        <v>50000</v>
      </c>
      <c r="J34" s="6">
        <f>J33/((1883000-500000)+(1723000-500000))/2</f>
        <v>3.9332310053722182E-2</v>
      </c>
    </row>
    <row r="35" spans="1:10" x14ac:dyDescent="0.25">
      <c r="A35" s="11" t="s">
        <v>96</v>
      </c>
      <c r="C35" s="13">
        <v>425000</v>
      </c>
      <c r="D35" s="13">
        <v>325000</v>
      </c>
    </row>
    <row r="36" spans="1:10" x14ac:dyDescent="0.25">
      <c r="A36" s="11" t="s">
        <v>97</v>
      </c>
      <c r="C36" s="13">
        <v>720000</v>
      </c>
      <c r="D36" s="13">
        <v>480000</v>
      </c>
    </row>
    <row r="37" spans="1:10" x14ac:dyDescent="0.25">
      <c r="A37" s="11" t="s">
        <v>98</v>
      </c>
      <c r="C37" s="13">
        <v>30000</v>
      </c>
      <c r="D37" s="13">
        <v>20000</v>
      </c>
    </row>
    <row r="38" spans="1:10" x14ac:dyDescent="0.25">
      <c r="A38" s="11" t="s">
        <v>99</v>
      </c>
      <c r="C38" s="12">
        <v>1500000</v>
      </c>
      <c r="D38" s="12">
        <v>1000000</v>
      </c>
    </row>
    <row r="39" spans="1:10" x14ac:dyDescent="0.25">
      <c r="A39" s="11" t="s">
        <v>100</v>
      </c>
      <c r="C39" s="13">
        <v>250000</v>
      </c>
      <c r="D39" s="13">
        <v>225000</v>
      </c>
    </row>
    <row r="40" spans="1:10" ht="39" customHeight="1" x14ac:dyDescent="0.25">
      <c r="A40" s="11" t="s">
        <v>101</v>
      </c>
      <c r="C40" s="13">
        <v>2093000</v>
      </c>
      <c r="D40" s="13">
        <v>1948000</v>
      </c>
    </row>
    <row r="41" spans="1:10" x14ac:dyDescent="0.25">
      <c r="A41" s="11" t="s">
        <v>102</v>
      </c>
      <c r="C41" s="28">
        <v>3843000</v>
      </c>
      <c r="D41" s="28">
        <v>3173000</v>
      </c>
    </row>
    <row r="42" spans="1:10" x14ac:dyDescent="0.25">
      <c r="A42" s="8" t="s">
        <v>103</v>
      </c>
      <c r="C42" s="8"/>
      <c r="D42" s="8"/>
    </row>
    <row r="43" spans="1:10" x14ac:dyDescent="0.25">
      <c r="A43" s="11" t="s">
        <v>104</v>
      </c>
      <c r="C43" s="12">
        <v>750000</v>
      </c>
      <c r="D43" s="12">
        <v>650000</v>
      </c>
    </row>
    <row r="44" spans="1:10" x14ac:dyDescent="0.25">
      <c r="A44" s="11" t="s">
        <v>105</v>
      </c>
      <c r="C44" s="11"/>
      <c r="D44" s="11"/>
    </row>
    <row r="45" spans="1:10" ht="45" customHeight="1" x14ac:dyDescent="0.25">
      <c r="A45" s="11" t="s">
        <v>106</v>
      </c>
      <c r="C45" s="12">
        <v>410000</v>
      </c>
      <c r="D45" s="11" t="s">
        <v>107</v>
      </c>
    </row>
    <row r="46" spans="1:10" x14ac:dyDescent="0.25">
      <c r="A46" s="11" t="s">
        <v>108</v>
      </c>
      <c r="C46" s="13">
        <v>800000</v>
      </c>
      <c r="D46" s="12">
        <v>800000</v>
      </c>
    </row>
    <row r="47" spans="1:10" x14ac:dyDescent="0.25">
      <c r="A47" s="11" t="s">
        <v>109</v>
      </c>
      <c r="C47" s="12">
        <v>1210000</v>
      </c>
      <c r="D47" s="12">
        <v>800000</v>
      </c>
    </row>
    <row r="48" spans="1:10" x14ac:dyDescent="0.25">
      <c r="A48" s="11" t="s">
        <v>110</v>
      </c>
      <c r="C48" s="12">
        <v>1960000</v>
      </c>
      <c r="D48" s="12">
        <v>1450000</v>
      </c>
    </row>
    <row r="49" spans="1:4" x14ac:dyDescent="0.25">
      <c r="A49" s="35" t="s">
        <v>111</v>
      </c>
      <c r="B49" s="35"/>
      <c r="C49" s="35"/>
    </row>
    <row r="50" spans="1:4" x14ac:dyDescent="0.25">
      <c r="A50" s="11" t="s">
        <v>112</v>
      </c>
      <c r="C50" s="12">
        <v>500000</v>
      </c>
      <c r="D50" s="12">
        <v>500000</v>
      </c>
    </row>
    <row r="51" spans="1:4" x14ac:dyDescent="0.25">
      <c r="A51" s="11" t="s">
        <v>113</v>
      </c>
      <c r="C51" s="13">
        <v>500000</v>
      </c>
      <c r="D51" s="13">
        <v>500000</v>
      </c>
    </row>
    <row r="52" spans="1:4" x14ac:dyDescent="0.25">
      <c r="A52" s="11" t="s">
        <v>114</v>
      </c>
      <c r="C52" s="13">
        <v>883000</v>
      </c>
      <c r="D52" s="13">
        <v>723000</v>
      </c>
    </row>
    <row r="53" spans="1:4" x14ac:dyDescent="0.25">
      <c r="A53" s="11" t="s">
        <v>115</v>
      </c>
      <c r="C53" s="12">
        <v>1883000</v>
      </c>
      <c r="D53" s="12">
        <v>1723000</v>
      </c>
    </row>
    <row r="54" spans="1:4" x14ac:dyDescent="0.25">
      <c r="A54" s="11" t="s">
        <v>116</v>
      </c>
      <c r="C54" s="28">
        <v>3843000</v>
      </c>
      <c r="D54" s="28">
        <v>3173000</v>
      </c>
    </row>
    <row r="56" spans="1:4" x14ac:dyDescent="0.25">
      <c r="A56" s="5" t="s">
        <v>117</v>
      </c>
      <c r="C56" s="5">
        <v>50000</v>
      </c>
      <c r="D56" s="5">
        <v>50000</v>
      </c>
    </row>
    <row r="58" spans="1:4" x14ac:dyDescent="0.25">
      <c r="A58" s="5" t="s">
        <v>118</v>
      </c>
    </row>
    <row r="59" spans="1:4" x14ac:dyDescent="0.25">
      <c r="A59" s="5" t="s">
        <v>119</v>
      </c>
    </row>
  </sheetData>
  <mergeCells count="26">
    <mergeCell ref="A30:C30"/>
    <mergeCell ref="A49:C49"/>
    <mergeCell ref="B23:C23"/>
    <mergeCell ref="A24:D24"/>
    <mergeCell ref="B25:C25"/>
    <mergeCell ref="B26:C26"/>
    <mergeCell ref="B27:C27"/>
    <mergeCell ref="B28:C28"/>
    <mergeCell ref="B22:C22"/>
    <mergeCell ref="B9:C9"/>
    <mergeCell ref="B10:C10"/>
    <mergeCell ref="B11:C11"/>
    <mergeCell ref="B12:C12"/>
    <mergeCell ref="B13:C13"/>
    <mergeCell ref="B15:C15"/>
    <mergeCell ref="B16:C16"/>
    <mergeCell ref="B17:C17"/>
    <mergeCell ref="B18:C18"/>
    <mergeCell ref="A19:D19"/>
    <mergeCell ref="B21:C21"/>
    <mergeCell ref="B8:C8"/>
    <mergeCell ref="A2:F2"/>
    <mergeCell ref="B4:C4"/>
    <mergeCell ref="B5:C5"/>
    <mergeCell ref="B6:C6"/>
    <mergeCell ref="B7:C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Solutions</vt:lpstr>
      <vt:lpstr>Detail Computations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Self</dc:creator>
  <cp:lastModifiedBy>Stephen Velky</cp:lastModifiedBy>
  <dcterms:created xsi:type="dcterms:W3CDTF">2013-08-16T19:05:30Z</dcterms:created>
  <dcterms:modified xsi:type="dcterms:W3CDTF">2013-08-19T21:18:19Z</dcterms:modified>
</cp:coreProperties>
</file>