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9430" yWindow="750" windowWidth="20730" windowHeight="11760" activeTab="2"/>
  </bookViews>
  <sheets>
    <sheet name="CFD ex 2-12" sheetId="1" r:id="rId1"/>
    <sheet name="CFD Firm" sheetId="2" r:id="rId2"/>
    <sheet name="Sheet1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" i="3" l="1"/>
  <c r="C4" i="3"/>
  <c r="C5" i="3"/>
  <c r="C6" i="3"/>
  <c r="C7" i="3"/>
  <c r="C8" i="3"/>
  <c r="N3" i="3"/>
  <c r="C3" i="3" l="1"/>
  <c r="P2" i="3"/>
  <c r="L2" i="3"/>
  <c r="M2" i="3" s="1"/>
  <c r="N2" i="3" s="1"/>
  <c r="L3" i="3" l="1"/>
  <c r="M3" i="3" s="1"/>
  <c r="O3" i="3" s="1"/>
  <c r="P3" i="3" s="1"/>
  <c r="H4" i="3"/>
  <c r="G18" i="2"/>
  <c r="C18" i="2"/>
  <c r="F8" i="2"/>
  <c r="G8" i="2" s="1"/>
  <c r="F9" i="2"/>
  <c r="G9" i="2" s="1"/>
  <c r="F10" i="2"/>
  <c r="G10" i="2" s="1"/>
  <c r="F11" i="2"/>
  <c r="G11" i="2" s="1"/>
  <c r="F12" i="2"/>
  <c r="G12" i="2" s="1"/>
  <c r="F7" i="2"/>
  <c r="F14" i="2" l="1"/>
  <c r="H5" i="3"/>
  <c r="L4" i="3"/>
  <c r="G7" i="2"/>
  <c r="G13" i="2" s="1"/>
  <c r="N4" i="3" l="1"/>
  <c r="M4" i="3"/>
  <c r="H6" i="3"/>
  <c r="L5" i="3"/>
  <c r="O4" i="3" l="1"/>
  <c r="P4" i="3" s="1"/>
  <c r="M5" i="3"/>
  <c r="H7" i="3"/>
  <c r="L6" i="3"/>
  <c r="N5" i="3" l="1"/>
  <c r="O5" i="3" s="1"/>
  <c r="P5" i="3" s="1"/>
  <c r="M6" i="3"/>
  <c r="L7" i="3"/>
  <c r="H8" i="3"/>
  <c r="N6" i="3" l="1"/>
  <c r="O6" i="3" s="1"/>
  <c r="P6" i="3" s="1"/>
  <c r="M7" i="3"/>
  <c r="M8" i="3"/>
  <c r="N7" i="3" l="1"/>
  <c r="O7" i="3" s="1"/>
  <c r="P7" i="3" s="1"/>
  <c r="N8" i="3"/>
  <c r="P8" i="3" s="1"/>
  <c r="P9" i="3" l="1"/>
</calcChain>
</file>

<file path=xl/sharedStrings.xml><?xml version="1.0" encoding="utf-8"?>
<sst xmlns="http://schemas.openxmlformats.org/spreadsheetml/2006/main" count="63" uniqueCount="46">
  <si>
    <t>Year</t>
  </si>
  <si>
    <t>Capital Costs</t>
  </si>
  <si>
    <t>O&amp;M</t>
  </si>
  <si>
    <t>Overhaul</t>
  </si>
  <si>
    <t xml:space="preserve"> </t>
  </si>
  <si>
    <t>Revenue</t>
  </si>
  <si>
    <t>Initial Cost</t>
  </si>
  <si>
    <t>Annual Cash Flows</t>
  </si>
  <si>
    <t>Year 3 Overhaul</t>
  </si>
  <si>
    <t>Year 6 Clean-up Costs</t>
  </si>
  <si>
    <t>Equipment Salvage Value</t>
  </si>
  <si>
    <t>r (not provided in Module 2)</t>
  </si>
  <si>
    <t>PW=</t>
  </si>
  <si>
    <t>Future Worth = Sum of revenue</t>
  </si>
  <si>
    <t>Future Worth</t>
  </si>
  <si>
    <t>Interest Rate r</t>
  </si>
  <si>
    <t>Years (t)</t>
  </si>
  <si>
    <t>FW=</t>
  </si>
  <si>
    <t>Present Worth</t>
  </si>
  <si>
    <t>PW</t>
  </si>
  <si>
    <t>Present Worth Calculation</t>
  </si>
  <si>
    <t>Future Worth Calculation</t>
  </si>
  <si>
    <t>Net Annual Cash Flow</t>
  </si>
  <si>
    <t>Annual Cost</t>
  </si>
  <si>
    <t>Year 6 Clean-up Cost</t>
  </si>
  <si>
    <t>Salvage Value</t>
  </si>
  <si>
    <t>Depreciation</t>
  </si>
  <si>
    <t>Equipment Sold For</t>
  </si>
  <si>
    <t>Tax Rate</t>
  </si>
  <si>
    <t>Discount Rate</t>
  </si>
  <si>
    <t>Profit Before Tax</t>
  </si>
  <si>
    <t>Tax</t>
  </si>
  <si>
    <t>Profit After Tax</t>
  </si>
  <si>
    <t>Profit Aftr Tax Cash Flows</t>
  </si>
  <si>
    <t>Net Present Value (NPV) (Subtotal)</t>
  </si>
  <si>
    <t>Annual Depreciation = ($100,000-$10,000)/6 = $31,666.67</t>
  </si>
  <si>
    <t>Profit before tax = Annual Income-Total Annual cost = $81,155-$51,666.67 = $29,488.33</t>
  </si>
  <si>
    <t>Tax = Profit Before Tax*Tax Rate = $29,488.33*0.35 = $10,320.92</t>
  </si>
  <si>
    <t>So Profit After Tax = Profit Before tax-Tax = $29,488.33-$10,320.92 = $19,167.42</t>
  </si>
  <si>
    <t>Annual net Cash flow =Profit After Tax+Annual Depreciation = $19,167.42+$31,666.67 = $50,834.08</t>
  </si>
  <si>
    <t>Equipment sold Value = $20,000</t>
  </si>
  <si>
    <t>Equipment Book Value = $10,000</t>
  </si>
  <si>
    <t>Gain on sale of Assets = $20,000-$10,000</t>
  </si>
  <si>
    <t>Tax on sale of Asset = $10,000*.35 = $3,500</t>
  </si>
  <si>
    <t>Net Cash flow on Sale of asset = $20,000-$3,500 = $16,500</t>
  </si>
  <si>
    <t>Total Annual Cost = Annual Cost+Annual Depreciation = $20,000+$31,667.67 = $51,666.67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</si>
</sst>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&quot;$&quot;#,##0.00"/>
    <numFmt numFmtId="165" formatCode="&quot;$&quot;#,##0"/>
  </numFmts>
  <fonts count="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/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/>
    <xf numFmtId="0" fontId="3" fillId="3" borderId="0" xfId="0" applyFont="1" applyFill="1"/>
    <xf numFmtId="164" fontId="3" fillId="4" borderId="0" xfId="0" applyNumberFormat="1" applyFont="1" applyFill="1"/>
    <xf numFmtId="0" fontId="3" fillId="6" borderId="0" xfId="0" applyFont="1" applyFill="1"/>
    <xf numFmtId="3" fontId="3" fillId="5" borderId="0" xfId="0" applyNumberFormat="1" applyFont="1" applyFill="1"/>
    <xf numFmtId="4" fontId="3" fillId="5" borderId="0" xfId="0" applyNumberFormat="1" applyFont="1" applyFill="1"/>
    <xf numFmtId="0" fontId="3" fillId="5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6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9" fontId="3" fillId="0" borderId="0" xfId="1" applyFont="1" applyAlignment="1">
      <alignment horizontal="center" vertical="center"/>
    </xf>
    <xf numFmtId="9" fontId="3" fillId="0" borderId="0" xfId="1" applyNumberFormat="1" applyFont="1" applyAlignment="1">
      <alignment horizontal="center" vertical="center"/>
    </xf>
    <xf numFmtId="1" fontId="3" fillId="0" borderId="0" xfId="0" applyNumberFormat="1" applyFont="1"/>
    <xf numFmtId="0" fontId="3" fillId="0" borderId="0" xfId="0" applyFont="1" applyAlignment="1">
      <alignment horizontal="left" indent="1"/>
    </xf>
    <xf numFmtId="0" fontId="3" fillId="0" borderId="0" xfId="0" applyNumberFormat="1" applyFont="1"/>
    <xf numFmtId="165" fontId="3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left"/>
    </xf>
    <xf numFmtId="165" fontId="3" fillId="4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18"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&quot;$&quot;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&quot;$&quot;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&quot;$&quot;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&quot;$&quot;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&quot;$&quot;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&quot;$&quot;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&quot;$&quot;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&quot;$&quot;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&quot;$&quot;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&quot;$&quot;#,##0"/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&quot;$&quot;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&quot;$&quot;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&quot;$&quot;#,##0"/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&quot;$&quot;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&quot;$&quot;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62276997983948"/>
          <c:y val="5.1400554097404488E-2"/>
          <c:w val="0.65867035642283844"/>
          <c:h val="0.897198891805190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'CFD ex 2-12'!$C$4</c:f>
              <c:strCache>
                <c:ptCount val="1"/>
                <c:pt idx="0">
                  <c:v>Year</c:v>
                </c:pt>
              </c:strCache>
            </c:strRef>
          </c:tx>
          <c:invertIfNegative val="0"/>
          <c:cat>
            <c:numRef>
              <c:f>'CFD ex 2-12'!$C$5:$C$15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'CFD ex 2-12'!$C$5:$C$15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C3-4FDA-BC0A-C21456769B67}"/>
            </c:ext>
          </c:extLst>
        </c:ser>
        <c:ser>
          <c:idx val="1"/>
          <c:order val="1"/>
          <c:tx>
            <c:strRef>
              <c:f>'CFD ex 2-12'!$D$4</c:f>
              <c:strCache>
                <c:ptCount val="1"/>
                <c:pt idx="0">
                  <c:v>Capital Costs</c:v>
                </c:pt>
              </c:strCache>
            </c:strRef>
          </c:tx>
          <c:invertIfNegative val="0"/>
          <c:cat>
            <c:numRef>
              <c:f>'CFD ex 2-12'!$C$5:$C$15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'CFD ex 2-12'!$D$5:$D$15</c:f>
              <c:numCache>
                <c:formatCode>General</c:formatCode>
                <c:ptCount val="11"/>
                <c:pt idx="0" formatCode="#,##0">
                  <c:v>-80000</c:v>
                </c:pt>
                <c:pt idx="10" formatCode="#,##0">
                  <c:v>10000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FC3-4FDA-BC0A-C21456769B67}"/>
            </c:ext>
          </c:extLst>
        </c:ser>
        <c:ser>
          <c:idx val="2"/>
          <c:order val="2"/>
          <c:tx>
            <c:strRef>
              <c:f>'CFD ex 2-12'!$E$4</c:f>
              <c:strCache>
                <c:ptCount val="1"/>
                <c:pt idx="0">
                  <c:v>O&amp;M</c:v>
                </c:pt>
              </c:strCache>
            </c:strRef>
          </c:tx>
          <c:invertIfNegative val="0"/>
          <c:cat>
            <c:numRef>
              <c:f>'CFD ex 2-12'!$C$5:$C$15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'CFD ex 2-12'!$E$5:$E$15</c:f>
              <c:numCache>
                <c:formatCode>#,##0</c:formatCode>
                <c:ptCount val="11"/>
                <c:pt idx="1">
                  <c:v>-12000</c:v>
                </c:pt>
                <c:pt idx="2">
                  <c:v>-12000</c:v>
                </c:pt>
                <c:pt idx="3">
                  <c:v>-12000</c:v>
                </c:pt>
                <c:pt idx="4">
                  <c:v>-12000</c:v>
                </c:pt>
                <c:pt idx="5">
                  <c:v>-12000</c:v>
                </c:pt>
                <c:pt idx="6">
                  <c:v>-12000</c:v>
                </c:pt>
                <c:pt idx="7">
                  <c:v>-12000</c:v>
                </c:pt>
                <c:pt idx="8">
                  <c:v>-12000</c:v>
                </c:pt>
                <c:pt idx="9">
                  <c:v>-12000</c:v>
                </c:pt>
                <c:pt idx="10">
                  <c:v>-12000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FC3-4FDA-BC0A-C21456769B67}"/>
            </c:ext>
          </c:extLst>
        </c:ser>
        <c:ser>
          <c:idx val="3"/>
          <c:order val="3"/>
          <c:tx>
            <c:strRef>
              <c:f>'CFD ex 2-12'!$F$4</c:f>
              <c:strCache>
                <c:ptCount val="1"/>
                <c:pt idx="0">
                  <c:v>Overhaul</c:v>
                </c:pt>
              </c:strCache>
            </c:strRef>
          </c:tx>
          <c:invertIfNegative val="0"/>
          <c:cat>
            <c:numRef>
              <c:f>'CFD ex 2-12'!$C$5:$C$15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'CFD ex 2-12'!$F$5:$F$15</c:f>
              <c:numCache>
                <c:formatCode>General</c:formatCode>
                <c:ptCount val="11"/>
                <c:pt idx="3" formatCode="#,##0">
                  <c:v>-25000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FC3-4FDA-BC0A-C21456769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6107648"/>
        <c:axId val="386113536"/>
      </c:barChart>
      <c:catAx>
        <c:axId val="38610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6113536"/>
        <c:crosses val="autoZero"/>
        <c:auto val="1"/>
        <c:lblAlgn val="ctr"/>
        <c:lblOffset val="100"/>
        <c:noMultiLvlLbl val="0"/>
      </c:catAx>
      <c:valAx>
        <c:axId val="386113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6107648"/>
        <c:crosses val="autoZero"/>
        <c:crossBetween val="between"/>
      </c:valAx>
    </c:plotArea>
    <c:legend>
      <c:legendPos val="r"/>
      <c:legendEntry>
        <c:idx val="3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Cash Flow Module 2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8437695288089"/>
          <c:y val="0.12750778513667027"/>
          <c:w val="0.6828694490111813"/>
          <c:h val="0.623113725391010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'CFD Firm'!$E$5</c:f>
              <c:strCache>
                <c:ptCount val="1"/>
                <c:pt idx="0">
                  <c:v>Overhaul</c:v>
                </c:pt>
              </c:strCache>
            </c:strRef>
          </c:tx>
          <c:invertIfNegative val="0"/>
          <c:cat>
            <c:multiLvlStrRef>
              <c:f>'CFD Firm'!$B$6:$D$12</c:f>
              <c:multiLvlStrCache>
                <c:ptCount val="7"/>
                <c:lvl>
                  <c:pt idx="0">
                    <c:v>-$90,000.00</c:v>
                  </c:pt>
                </c:lvl>
                <c:lvl>
                  <c:pt idx="0">
                    <c:v>0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</c:lvl>
              </c:multiLvlStrCache>
            </c:multiLvlStrRef>
          </c:cat>
          <c:val>
            <c:numRef>
              <c:f>'CFD Firm'!$E$6:$E$12</c:f>
              <c:numCache>
                <c:formatCode>"$"#,##0.00</c:formatCode>
                <c:ptCount val="7"/>
                <c:pt idx="1">
                  <c:v>0</c:v>
                </c:pt>
                <c:pt idx="2">
                  <c:v>0</c:v>
                </c:pt>
                <c:pt idx="3">
                  <c:v>-10000</c:v>
                </c:pt>
                <c:pt idx="4">
                  <c:v>0</c:v>
                </c:pt>
                <c:pt idx="5">
                  <c:v>0</c:v>
                </c:pt>
                <c:pt idx="6">
                  <c:v>-15000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80-4EEB-A947-EDDC1B82EA75}"/>
            </c:ext>
          </c:extLst>
        </c:ser>
        <c:ser>
          <c:idx val="1"/>
          <c:order val="1"/>
          <c:tx>
            <c:strRef>
              <c:f>'CFD Firm'!$F$5</c:f>
              <c:strCache>
                <c:ptCount val="1"/>
                <c:pt idx="0">
                  <c:v>Revenue</c:v>
                </c:pt>
              </c:strCache>
            </c:strRef>
          </c:tx>
          <c:invertIfNegative val="0"/>
          <c:cat>
            <c:multiLvlStrRef>
              <c:f>'CFD Firm'!$B$6:$D$12</c:f>
              <c:multiLvlStrCache>
                <c:ptCount val="7"/>
                <c:lvl>
                  <c:pt idx="0">
                    <c:v>-$90,000.00</c:v>
                  </c:pt>
                </c:lvl>
                <c:lvl>
                  <c:pt idx="0">
                    <c:v>0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</c:lvl>
              </c:multiLvlStrCache>
            </c:multiLvlStrRef>
          </c:cat>
          <c:val>
            <c:numRef>
              <c:f>'CFD Firm'!$F$6:$F$12</c:f>
              <c:numCache>
                <c:formatCode>"$"#,##0.00</c:formatCode>
                <c:ptCount val="7"/>
                <c:pt idx="1">
                  <c:v>30000</c:v>
                </c:pt>
                <c:pt idx="2">
                  <c:v>30000</c:v>
                </c:pt>
                <c:pt idx="3">
                  <c:v>20000</c:v>
                </c:pt>
                <c:pt idx="4">
                  <c:v>30000</c:v>
                </c:pt>
                <c:pt idx="5">
                  <c:v>30000</c:v>
                </c:pt>
                <c:pt idx="6">
                  <c:v>15000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180-4EEB-A947-EDDC1B82E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386665472"/>
        <c:axId val="386671360"/>
      </c:barChart>
      <c:catAx>
        <c:axId val="386665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86671360"/>
        <c:crosses val="autoZero"/>
        <c:auto val="1"/>
        <c:lblAlgn val="ctr"/>
        <c:lblOffset val="100"/>
        <c:noMultiLvlLbl val="0"/>
      </c:catAx>
      <c:valAx>
        <c:axId val="386671360"/>
        <c:scaling>
          <c:orientation val="minMax"/>
        </c:scaling>
        <c:delete val="0"/>
        <c:axPos val="l"/>
        <c:majorGridlines/>
        <c:numFmt formatCode="&quot;$&quot;#,##0.00" sourceLinked="1"/>
        <c:majorTickMark val="none"/>
        <c:minorTickMark val="none"/>
        <c:tickLblPos val="nextTo"/>
        <c:crossAx val="386665472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Cash Flow with PW Module 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'CFD Firm'!$E$5</c:f>
              <c:strCache>
                <c:ptCount val="1"/>
                <c:pt idx="0">
                  <c:v>Overhaul</c:v>
                </c:pt>
              </c:strCache>
            </c:strRef>
          </c:tx>
          <c:invertIfNegative val="0"/>
          <c:cat>
            <c:multiLvlStrRef>
              <c:f>'CFD Firm'!$B$6:$D$12</c:f>
              <c:multiLvlStrCache>
                <c:ptCount val="7"/>
                <c:lvl>
                  <c:pt idx="0">
                    <c:v>-$90,000.00</c:v>
                  </c:pt>
                </c:lvl>
                <c:lvl>
                  <c:pt idx="0">
                    <c:v>0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</c:lvl>
              </c:multiLvlStrCache>
            </c:multiLvlStrRef>
          </c:cat>
          <c:val>
            <c:numRef>
              <c:f>'CFD Firm'!$E$6:$E$12</c:f>
              <c:numCache>
                <c:formatCode>"$"#,##0.00</c:formatCode>
                <c:ptCount val="7"/>
                <c:pt idx="1">
                  <c:v>0</c:v>
                </c:pt>
                <c:pt idx="2">
                  <c:v>0</c:v>
                </c:pt>
                <c:pt idx="3">
                  <c:v>-10000</c:v>
                </c:pt>
                <c:pt idx="4">
                  <c:v>0</c:v>
                </c:pt>
                <c:pt idx="5">
                  <c:v>0</c:v>
                </c:pt>
                <c:pt idx="6">
                  <c:v>-15000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A9-45FE-9F62-CA6D5D09B3A8}"/>
            </c:ext>
          </c:extLst>
        </c:ser>
        <c:ser>
          <c:idx val="1"/>
          <c:order val="1"/>
          <c:tx>
            <c:strRef>
              <c:f>'CFD Firm'!$F$5</c:f>
              <c:strCache>
                <c:ptCount val="1"/>
                <c:pt idx="0">
                  <c:v>Revenue</c:v>
                </c:pt>
              </c:strCache>
            </c:strRef>
          </c:tx>
          <c:invertIfNegative val="0"/>
          <c:cat>
            <c:multiLvlStrRef>
              <c:f>'CFD Firm'!$B$6:$D$12</c:f>
              <c:multiLvlStrCache>
                <c:ptCount val="7"/>
                <c:lvl>
                  <c:pt idx="0">
                    <c:v>-$90,000.00</c:v>
                  </c:pt>
                </c:lvl>
                <c:lvl>
                  <c:pt idx="0">
                    <c:v>0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</c:lvl>
              </c:multiLvlStrCache>
            </c:multiLvlStrRef>
          </c:cat>
          <c:val>
            <c:numRef>
              <c:f>'CFD Firm'!$F$6:$F$12</c:f>
              <c:numCache>
                <c:formatCode>"$"#,##0.00</c:formatCode>
                <c:ptCount val="7"/>
                <c:pt idx="1">
                  <c:v>30000</c:v>
                </c:pt>
                <c:pt idx="2">
                  <c:v>30000</c:v>
                </c:pt>
                <c:pt idx="3">
                  <c:v>20000</c:v>
                </c:pt>
                <c:pt idx="4">
                  <c:v>30000</c:v>
                </c:pt>
                <c:pt idx="5">
                  <c:v>30000</c:v>
                </c:pt>
                <c:pt idx="6">
                  <c:v>15000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1A9-45FE-9F62-CA6D5D09B3A8}"/>
            </c:ext>
          </c:extLst>
        </c:ser>
        <c:ser>
          <c:idx val="2"/>
          <c:order val="2"/>
          <c:tx>
            <c:strRef>
              <c:f>'CFD Firm'!$G$5</c:f>
              <c:strCache>
                <c:ptCount val="1"/>
                <c:pt idx="0">
                  <c:v>PW</c:v>
                </c:pt>
              </c:strCache>
            </c:strRef>
          </c:tx>
          <c:invertIfNegative val="0"/>
          <c:cat>
            <c:multiLvlStrRef>
              <c:f>'CFD Firm'!$B$6:$D$12</c:f>
              <c:multiLvlStrCache>
                <c:ptCount val="7"/>
                <c:lvl>
                  <c:pt idx="0">
                    <c:v>-$90,000.00</c:v>
                  </c:pt>
                </c:lvl>
                <c:lvl>
                  <c:pt idx="0">
                    <c:v>0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</c:lvl>
              </c:multiLvlStrCache>
            </c:multiLvlStrRef>
          </c:cat>
          <c:val>
            <c:numRef>
              <c:f>'CFD Firm'!$G$6:$G$12</c:f>
              <c:numCache>
                <c:formatCode>"$"#,##0.00</c:formatCode>
                <c:ptCount val="7"/>
                <c:pt idx="1">
                  <c:v>27272.727272727272</c:v>
                </c:pt>
                <c:pt idx="2">
                  <c:v>24793.388429752064</c:v>
                </c:pt>
                <c:pt idx="3">
                  <c:v>15026.296018031551</c:v>
                </c:pt>
                <c:pt idx="4">
                  <c:v>20490.403660952114</c:v>
                </c:pt>
                <c:pt idx="5">
                  <c:v>18627.63969177465</c:v>
                </c:pt>
                <c:pt idx="6">
                  <c:v>8467.108950806658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1A9-45FE-9F62-CA6D5D09B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708224"/>
        <c:axId val="386709760"/>
      </c:barChart>
      <c:catAx>
        <c:axId val="3867082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86709760"/>
        <c:crosses val="autoZero"/>
        <c:auto val="1"/>
        <c:lblAlgn val="ctr"/>
        <c:lblOffset val="100"/>
        <c:noMultiLvlLbl val="0"/>
      </c:catAx>
      <c:valAx>
        <c:axId val="386709760"/>
        <c:scaling>
          <c:orientation val="minMax"/>
        </c:scaling>
        <c:delete val="0"/>
        <c:axPos val="l"/>
        <c:majorGridlines/>
        <c:numFmt formatCode="&quot;$&quot;#,##0.00" sourceLinked="1"/>
        <c:majorTickMark val="none"/>
        <c:minorTickMark val="none"/>
        <c:tickLblPos val="nextTo"/>
        <c:crossAx val="3867082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-5400000" spcFirstLastPara="1" vertOverflow="ellipsis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latin typeface="Times New Roman" panose="02020603050405020304" pitchFamily="18" charset="0"/>
                <a:cs typeface="Times New Roman" panose="02020603050405020304" pitchFamily="18" charset="0"/>
              </a:rPr>
              <a:t>Cash Flows (thousands)</a:t>
            </a:r>
          </a:p>
        </c:rich>
      </c:tx>
      <c:layout>
        <c:manualLayout>
          <c:xMode val="edge"/>
          <c:yMode val="edge"/>
          <c:x val="1.8279271407855065E-2"/>
          <c:y val="0.16375758184747599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420086658206101"/>
          <c:y val="0.11582582275934671"/>
          <c:w val="0.79193344952703382"/>
          <c:h val="0.69859915194803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'[1]Part 1'!$B$1</c:f>
              <c:strCache>
                <c:ptCount val="1"/>
                <c:pt idx="0">
                  <c:v>Initial Cost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'[1]Part 1'!$A$2:$A$8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'[1]Part 1'!$B$2:$B$8</c:f>
              <c:numCache>
                <c:formatCode>General</c:formatCode>
                <c:ptCount val="7"/>
                <c:pt idx="0">
                  <c:v>-100000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B0-41D8-B7BE-5442B6629F10}"/>
            </c:ext>
          </c:extLst>
        </c:ser>
        <c:ser>
          <c:idx val="3"/>
          <c:order val="1"/>
          <c:tx>
            <c:strRef>
              <c:f>'[1]Part 1'!$C$1</c:f>
              <c:strCache>
                <c:ptCount val="1"/>
                <c:pt idx="0">
                  <c:v>Net Annual Cash Flow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'[1]Part 1'!$A$2:$A$8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'[1]Part 1'!$C$3:$C$8</c:f>
              <c:numCache>
                <c:formatCode>General</c:formatCode>
                <c:ptCount val="6"/>
                <c:pt idx="0">
                  <c:v>81155</c:v>
                </c:pt>
                <c:pt idx="1">
                  <c:v>61155</c:v>
                </c:pt>
                <c:pt idx="2">
                  <c:v>61155</c:v>
                </c:pt>
                <c:pt idx="3">
                  <c:v>61155</c:v>
                </c:pt>
                <c:pt idx="4">
                  <c:v>61155</c:v>
                </c:pt>
                <c:pt idx="5">
                  <c:v>61155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5B-415C-B88A-5A8B924C37E5}"/>
            </c:ext>
          </c:extLst>
        </c:ser>
        <c:ser>
          <c:idx val="6"/>
          <c:order val="2"/>
          <c:tx>
            <c:strRef>
              <c:f>'[1]Part 1'!$D$1</c:f>
              <c:strCache>
                <c:ptCount val="1"/>
                <c:pt idx="0">
                  <c:v>Annual Cost</c:v>
                </c:pt>
              </c:strCache>
            </c:strRef>
          </c:tx>
          <c:invertIfNegative val="0"/>
          <c:val>
            <c:numRef>
              <c:f>'[1]Part 1'!$D$3:$D$8</c:f>
              <c:numCache>
                <c:formatCode>General</c:formatCode>
                <c:ptCount val="6"/>
                <c:pt idx="0">
                  <c:v>20000</c:v>
                </c:pt>
                <c:pt idx="1">
                  <c:v>20000</c:v>
                </c:pt>
                <c:pt idx="2">
                  <c:v>20000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2F-44B5-BD3E-4DAE1259033C}"/>
            </c:ext>
          </c:extLst>
        </c:ser>
        <c:ser>
          <c:idx val="2"/>
          <c:order val="3"/>
          <c:tx>
            <c:strRef>
              <c:f>'[1]Part 1'!$E$1</c:f>
              <c:strCache>
                <c:ptCount val="1"/>
                <c:pt idx="0">
                  <c:v>Year 3 Overhaul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'[1]Part 1'!$A$2:$A$8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'[1]Part 1'!$E$3:$E$8</c:f>
              <c:numCache>
                <c:formatCode>General</c:formatCode>
                <c:ptCount val="6"/>
                <c:pt idx="2">
                  <c:v>-15390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EB0-41D8-B7BE-5442B6629F10}"/>
            </c:ext>
          </c:extLst>
        </c:ser>
        <c:ser>
          <c:idx val="4"/>
          <c:order val="4"/>
          <c:tx>
            <c:strRef>
              <c:f>'[1]Part 1'!$F$1</c:f>
              <c:strCache>
                <c:ptCount val="1"/>
                <c:pt idx="0">
                  <c:v>Year 6 Clean-up Cost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'[1]Part 1'!$A$2:$A$8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'[1]Part 1'!$F$3:$F$8</c:f>
              <c:numCache>
                <c:formatCode>General</c:formatCode>
                <c:ptCount val="6"/>
                <c:pt idx="5">
                  <c:v>-17690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15B-415C-B88A-5A8B924C37E5}"/>
            </c:ext>
          </c:extLst>
        </c:ser>
        <c:ser>
          <c:idx val="5"/>
          <c:order val="5"/>
          <c:tx>
            <c:strRef>
              <c:f>'[1]Part 1'!$H$1</c:f>
              <c:strCache>
                <c:ptCount val="1"/>
                <c:pt idx="0">
                  <c:v>Depreciation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'[1]Part 1'!$A$2:$A$8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'[1]Part 1'!$H$3:$H$8</c:f>
              <c:numCache>
                <c:formatCode>General</c:formatCode>
                <c:ptCount val="6"/>
                <c:pt idx="0">
                  <c:v>16666.666666666668</c:v>
                </c:pt>
                <c:pt idx="1">
                  <c:v>16666.666666666668</c:v>
                </c:pt>
                <c:pt idx="2">
                  <c:v>16666.666666666668</c:v>
                </c:pt>
                <c:pt idx="3">
                  <c:v>16666.666666666668</c:v>
                </c:pt>
                <c:pt idx="4">
                  <c:v>16666.666666666668</c:v>
                </c:pt>
                <c:pt idx="5">
                  <c:v>16666.666666666668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9B-4B29-B0F6-EAD8AB2A8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386233856"/>
        <c:axId val="386235392"/>
      </c:barChart>
      <c:catAx>
        <c:axId val="3862338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235392"/>
        <c:crosses val="autoZero"/>
        <c:auto val="0"/>
        <c:lblAlgn val="ctr"/>
        <c:lblOffset val="100"/>
        <c:tickLblSkip val="1"/>
        <c:noMultiLvlLbl val="0"/>
      </c:catAx>
      <c:valAx>
        <c:axId val="386235392"/>
        <c:scaling>
          <c:orientation val="minMax"/>
          <c:max val="100000"/>
          <c:min val="-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233856"/>
        <c:crossesAt val="1"/>
        <c:crossBetween val="between"/>
        <c:majorUnit val="10000"/>
        <c:minorUnit val="5000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2_5">
  <dgm:title val=""/>
  <dgm:desc val=""/>
  <dgm:catLst>
    <dgm:cat type="accent2" pri="11500"/>
  </dgm:catLst>
  <dgm:styleLbl name="node0">
    <dgm:fillClrLst meth="cycle">
      <a:schemeClr val="accent2">
        <a:alpha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2">
        <a:alpha val="90000"/>
      </a:schemeClr>
      <a:schemeClr val="accent2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2">
        <a:alpha val="90000"/>
      </a:schemeClr>
      <a:schemeClr val="accent2">
        <a:alpha val="50000"/>
      </a:schemeClr>
    </dgm:fillClrLst>
    <dgm:linClrLst>
      <a:schemeClr val="accent2">
        <a:alpha val="90000"/>
      </a:schemeClr>
      <a:schemeClr val="accent2">
        <a:alpha val="50000"/>
      </a:schemeClr>
    </dgm:linClrLst>
    <dgm:effectClrLst/>
    <dgm:txLinClrLst/>
    <dgm:txFillClrLst/>
    <dgm:txEffectClrLst/>
  </dgm:styleLbl>
  <dgm:styleLbl name="lnNode1">
    <dgm:fillClrLst>
      <a:schemeClr val="accent2">
        <a:shade val="90000"/>
      </a:schemeClr>
      <a:schemeClr val="accent2">
        <a:alpha val="50000"/>
        <a:tint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2">
        <a:shade val="80000"/>
        <a:alpha val="50000"/>
      </a:schemeClr>
      <a:schemeClr val="accent2">
        <a:alpha val="2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>
        <a:alpha val="70000"/>
      </a:schemeClr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2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2">
        <a:alpha val="30000"/>
      </a:schemeClr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2">
        <a:tint val="50000"/>
        <a:alpha val="90000"/>
      </a:schemeClr>
      <a:schemeClr val="accent2">
        <a:tint val="20000"/>
        <a:alpha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2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2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2">
        <a:shade val="90000"/>
      </a:schemeClr>
      <a:schemeClr val="accent2">
        <a:tint val="50000"/>
      </a:schemeClr>
    </dgm:fillClrLst>
    <dgm:linClrLst>
      <a:schemeClr val="accent2">
        <a:shade val="90000"/>
      </a:schemeClr>
      <a:schemeClr val="accent2">
        <a:tint val="50000"/>
      </a:schemeClr>
    </dgm:linClrLst>
    <dgm:effectClrLst/>
    <dgm:txLinClrLst/>
    <dgm:txFillClrLst/>
    <dgm:txEffectClrLst/>
  </dgm:styleLbl>
  <dgm:styleLbl name="fgSibTrans2D1">
    <dgm:fillClrLst>
      <a:schemeClr val="accent2">
        <a:shade val="90000"/>
      </a:schemeClr>
      <a:schemeClr val="accent2">
        <a:tint val="50000"/>
      </a:schemeClr>
    </dgm:fillClrLst>
    <dgm:linClrLst>
      <a:schemeClr val="accent2">
        <a:shade val="90000"/>
      </a:schemeClr>
      <a:schemeClr val="accent2">
        <a:tint val="50000"/>
      </a:schemeClr>
    </dgm:linClrLst>
    <dgm:effectClrLst/>
    <dgm:txLinClrLst/>
    <dgm:txFillClrLst/>
    <dgm:txEffectClrLst/>
  </dgm:styleLbl>
  <dgm:styleLbl name="bgSibTrans2D1">
    <dgm:fillClrLst>
      <a:schemeClr val="accent2">
        <a:shade val="90000"/>
      </a:schemeClr>
      <a:schemeClr val="accent2">
        <a:tint val="50000"/>
      </a:schemeClr>
    </dgm:fillClrLst>
    <dgm:linClrLst>
      <a:schemeClr val="accent2">
        <a:shade val="90000"/>
      </a:schemeClr>
      <a:schemeClr val="accent2">
        <a:tint val="50000"/>
      </a:schemeClr>
    </dgm:linClrLst>
    <dgm:effectClrLst/>
    <dgm:txLinClrLst/>
    <dgm:txFillClrLst/>
    <dgm:txEffectClrLst/>
  </dgm:styleLbl>
  <dgm:styleLbl name="sibTrans1D1">
    <dgm:fillClrLst>
      <a:schemeClr val="accent2">
        <a:shade val="90000"/>
      </a:schemeClr>
      <a:schemeClr val="accent2">
        <a:tint val="50000"/>
      </a:schemeClr>
    </dgm:fillClrLst>
    <dgm:linClrLst>
      <a:schemeClr val="accent2">
        <a:shade val="90000"/>
      </a:schemeClr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2">
        <a:alpha val="90000"/>
      </a:schemeClr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>
        <a:alpha val="90000"/>
      </a:schemeClr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2">
        <a:alpha val="90000"/>
      </a:schemeClr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2">
        <a:alpha val="70000"/>
      </a:schemeClr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2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>
        <a:shade val="80000"/>
      </a:schemeClr>
    </dgm:fillClrLst>
    <dgm:linClrLst meth="repeat">
      <a:schemeClr val="accent2">
        <a:shade val="80000"/>
      </a:schemeClr>
    </dgm:linClrLst>
    <dgm:effectClrLst/>
    <dgm:txLinClrLst/>
    <dgm:txFillClrLst/>
    <dgm:txEffectClrLst/>
  </dgm:styleLbl>
  <dgm:styleLbl name="parChTrans2D2">
    <dgm:fillClrLst meth="repeat">
      <a:schemeClr val="accent2">
        <a:tint val="90000"/>
      </a:schemeClr>
    </dgm:fillClrLst>
    <dgm:linClrLst meth="repeat">
      <a:schemeClr val="accent2">
        <a:tint val="90000"/>
      </a:schemeClr>
    </dgm:linClrLst>
    <dgm:effectClrLst/>
    <dgm:txLinClrLst/>
    <dgm:txFillClrLst/>
    <dgm:txEffectClrLst/>
  </dgm:styleLbl>
  <dgm:styleLbl name="parChTrans2D3">
    <dgm:fillClrLst meth="repeat">
      <a:schemeClr val="accent2">
        <a:tint val="70000"/>
      </a:schemeClr>
    </dgm:fillClrLst>
    <dgm:linClrLst meth="repeat">
      <a:schemeClr val="accent2">
        <a:tint val="70000"/>
      </a:schemeClr>
    </dgm:linClrLst>
    <dgm:effectClrLst/>
    <dgm:txLinClrLst/>
    <dgm:txFillClrLst/>
    <dgm:txEffectClrLst/>
  </dgm:styleLbl>
  <dgm:styleLbl name="parChTrans2D4">
    <dgm:fillClrLst meth="repeat">
      <a:schemeClr val="accent2">
        <a:tint val="50000"/>
      </a:schemeClr>
    </dgm:fillClrLst>
    <dgm:linClrLst meth="repeat">
      <a:schemeClr val="accent2">
        <a:tint val="50000"/>
      </a:schemeClr>
    </dgm:linClrLst>
    <dgm:effectClrLst/>
    <dgm:txLinClrLst/>
    <dgm:txFillClrLst meth="repeat">
      <a:schemeClr val="dk1"/>
    </dgm:txFillClrLst>
    <dgm:txEffectClrLst/>
  </dgm:styleLbl>
  <dgm:styleLbl name="parChTrans1D1">
    <dgm:fillClrLst meth="repeat">
      <a:schemeClr val="accent2">
        <a:shade val="80000"/>
      </a:schemeClr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>
        <a:tint val="90000"/>
      </a:schemeClr>
    </dgm:fillClrLst>
    <dgm:linClrLst meth="repeat">
      <a:schemeClr val="accent2">
        <a:tint val="9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>
        <a:tint val="70000"/>
      </a:schemeClr>
    </dgm:fillClrLst>
    <dgm:linClrLst meth="repeat">
      <a:schemeClr val="accent2">
        <a:tint val="7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2">
        <a:tint val="50000"/>
      </a:schemeClr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2">
        <a:alpha val="90000"/>
      </a:schemeClr>
      <a:schemeClr val="accent2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2">
        <a:alpha val="90000"/>
      </a:schemeClr>
      <a:schemeClr val="accent2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2">
        <a:alpha val="90000"/>
      </a:schemeClr>
      <a:schemeClr val="accent2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>
      <a:schemeClr val="accent2">
        <a:alpha val="90000"/>
      </a:schemeClr>
      <a:schemeClr val="accent2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2">
        <a:alpha val="90000"/>
      </a:schemeClr>
      <a:schemeClr val="accent2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2">
        <a:alpha val="90000"/>
      </a:schemeClr>
      <a:schemeClr val="accent2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2">
        <a:alpha val="90000"/>
        <a:tint val="40000"/>
      </a:schemeClr>
      <a:schemeClr val="accent2">
        <a:alpha val="5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alpha val="90000"/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2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2">
        <a:tint val="90000"/>
      </a:schemeClr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2">
        <a:tint val="70000"/>
      </a:schemeClr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2">
        <a:tint val="50000"/>
      </a:schemeClr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C755EFE8-ACF3-4A54-9F0E-AE3E91E1AC71}" type="doc">
      <dgm:prSet loTypeId="urn:microsoft.com/office/officeart/2005/8/layout/process1" loCatId="process" qsTypeId="urn:microsoft.com/office/officeart/2005/8/quickstyle/simple3" qsCatId="simple" csTypeId="urn:microsoft.com/office/officeart/2005/8/colors/accent2_5" csCatId="accent2" phldr="1"/>
      <dgm:spPr/>
      <dgm:t>
        <a:bodyPr/>
        <a:lstStyle/>
        <a:p>
          <a:endParaRPr lang="en-US"/>
        </a:p>
      </dgm:t>
    </dgm:pt>
    <dgm:pt modelId="{6D6E30BE-81B7-43D2-9BF3-FBA5A6332BE4}">
      <dgm:prSet phldrT="[Text]" custT="1"/>
      <dgm:spPr/>
      <dgm:t>
        <a:bodyPr/>
        <a:lstStyle/>
        <a:p>
          <a:r>
            <a:rPr lang="en-US" sz="1600"/>
            <a:t>Add number of years required in "Year" Column. If more are required below last populated cell enter CTRL+D below each cell.</a:t>
          </a:r>
        </a:p>
      </dgm:t>
    </dgm:pt>
    <dgm:pt modelId="{82AF4006-E767-49D7-A42E-364CD4EEF040}" type="parTrans" cxnId="{532E4F9F-5076-4465-B15B-659D86430726}">
      <dgm:prSet/>
      <dgm:spPr/>
      <dgm:t>
        <a:bodyPr/>
        <a:lstStyle/>
        <a:p>
          <a:endParaRPr lang="en-US"/>
        </a:p>
      </dgm:t>
    </dgm:pt>
    <dgm:pt modelId="{B63ECB1C-0A95-4646-87D4-1E21636FE236}" type="sibTrans" cxnId="{532E4F9F-5076-4465-B15B-659D86430726}">
      <dgm:prSet/>
      <dgm:spPr/>
      <dgm:t>
        <a:bodyPr/>
        <a:lstStyle/>
        <a:p>
          <a:endParaRPr lang="en-US"/>
        </a:p>
      </dgm:t>
    </dgm:pt>
    <dgm:pt modelId="{ED2FE832-61A6-4E9E-9EBC-4941BF2AE8A9}">
      <dgm:prSet phldrT="[Text]" custT="1"/>
      <dgm:spPr/>
      <dgm:t>
        <a:bodyPr/>
        <a:lstStyle/>
        <a:p>
          <a:r>
            <a:rPr lang="en-US" sz="1600"/>
            <a:t>Add "inital cost" in year "0" as a negative e.g.    "-50,000</a:t>
          </a:r>
          <a:r>
            <a:rPr lang="en-US"/>
            <a:t>".</a:t>
          </a:r>
        </a:p>
      </dgm:t>
    </dgm:pt>
    <dgm:pt modelId="{39AEA0E8-FCC9-4ECA-846E-C7A68700ACE2}" type="parTrans" cxnId="{C3C5CA77-F0D1-432C-96DC-943C742F3CEB}">
      <dgm:prSet/>
      <dgm:spPr/>
      <dgm:t>
        <a:bodyPr/>
        <a:lstStyle/>
        <a:p>
          <a:endParaRPr lang="en-US"/>
        </a:p>
      </dgm:t>
    </dgm:pt>
    <dgm:pt modelId="{96DCEF8D-C2C9-49DC-8C13-38F92CC047BB}" type="sibTrans" cxnId="{C3C5CA77-F0D1-432C-96DC-943C742F3CEB}">
      <dgm:prSet/>
      <dgm:spPr/>
      <dgm:t>
        <a:bodyPr/>
        <a:lstStyle/>
        <a:p>
          <a:endParaRPr lang="en-US"/>
        </a:p>
      </dgm:t>
    </dgm:pt>
    <dgm:pt modelId="{539ADF1A-DAFB-41BC-B526-E0B22BA32942}">
      <dgm:prSet phldrT="[Text]" custT="1"/>
      <dgm:spPr/>
      <dgm:t>
        <a:bodyPr/>
        <a:lstStyle/>
        <a:p>
          <a:r>
            <a:rPr lang="en-US" sz="1600"/>
            <a:t>Populate "annual cash flow" for years 1 thru 6, or more if required.</a:t>
          </a:r>
        </a:p>
      </dgm:t>
    </dgm:pt>
    <dgm:pt modelId="{DF6D16BC-7F0B-4BCE-901C-FDC17139C1E4}" type="parTrans" cxnId="{55F37C6B-EB49-4243-8420-70F7386F4B2A}">
      <dgm:prSet/>
      <dgm:spPr/>
      <dgm:t>
        <a:bodyPr/>
        <a:lstStyle/>
        <a:p>
          <a:endParaRPr lang="en-US"/>
        </a:p>
      </dgm:t>
    </dgm:pt>
    <dgm:pt modelId="{AE0FE03E-B036-4F94-9A67-470EDEB13EBB}" type="sibTrans" cxnId="{55F37C6B-EB49-4243-8420-70F7386F4B2A}">
      <dgm:prSet/>
      <dgm:spPr/>
      <dgm:t>
        <a:bodyPr/>
        <a:lstStyle/>
        <a:p>
          <a:endParaRPr lang="en-US"/>
        </a:p>
      </dgm:t>
    </dgm:pt>
    <dgm:pt modelId="{A7F96151-0FF0-4BF0-87E3-D133238207AE}">
      <dgm:prSet custT="1"/>
      <dgm:spPr/>
      <dgm:t>
        <a:bodyPr/>
        <a:lstStyle/>
        <a:p>
          <a:r>
            <a:rPr lang="en-US" sz="1600"/>
            <a:t>"Year 3 Overhaul" can be set to any year at any cost as required for mid project upkeep</a:t>
          </a:r>
          <a:r>
            <a:rPr lang="en-US"/>
            <a:t>.</a:t>
          </a:r>
        </a:p>
      </dgm:t>
    </dgm:pt>
    <dgm:pt modelId="{78EFBD4B-573A-4CCE-9087-347075B594A5}" type="parTrans" cxnId="{AC3C4C24-82D6-4A58-AA48-0B5613F292F2}">
      <dgm:prSet/>
      <dgm:spPr/>
      <dgm:t>
        <a:bodyPr/>
        <a:lstStyle/>
        <a:p>
          <a:endParaRPr lang="en-US"/>
        </a:p>
      </dgm:t>
    </dgm:pt>
    <dgm:pt modelId="{8B47385A-009A-4C8F-A42A-73B08612D1AA}" type="sibTrans" cxnId="{AC3C4C24-82D6-4A58-AA48-0B5613F292F2}">
      <dgm:prSet/>
      <dgm:spPr/>
      <dgm:t>
        <a:bodyPr/>
        <a:lstStyle/>
        <a:p>
          <a:endParaRPr lang="en-US"/>
        </a:p>
      </dgm:t>
    </dgm:pt>
    <dgm:pt modelId="{016596E8-7081-4A9D-A71A-3254FF1B3C11}">
      <dgm:prSet custT="1"/>
      <dgm:spPr/>
      <dgm:t>
        <a:bodyPr/>
        <a:lstStyle/>
        <a:p>
          <a:r>
            <a:rPr lang="en-US" sz="1600"/>
            <a:t>"Salvage Value" can be set at any estimation at the end of the project to recoup cash for assets.</a:t>
          </a:r>
        </a:p>
      </dgm:t>
    </dgm:pt>
    <dgm:pt modelId="{71BCD729-3F2B-45C6-9F65-B1B6A99C730F}" type="parTrans" cxnId="{99DA9FC5-ECB1-40CE-B971-C2F405815FD4}">
      <dgm:prSet/>
      <dgm:spPr/>
      <dgm:t>
        <a:bodyPr/>
        <a:lstStyle/>
        <a:p>
          <a:endParaRPr lang="en-US"/>
        </a:p>
      </dgm:t>
    </dgm:pt>
    <dgm:pt modelId="{A4272A72-19E8-4CCA-8215-15C41DA73A46}" type="sibTrans" cxnId="{99DA9FC5-ECB1-40CE-B971-C2F405815FD4}">
      <dgm:prSet/>
      <dgm:spPr/>
      <dgm:t>
        <a:bodyPr/>
        <a:lstStyle/>
        <a:p>
          <a:endParaRPr lang="en-US"/>
        </a:p>
      </dgm:t>
    </dgm:pt>
    <dgm:pt modelId="{C8578D48-9560-4F01-8D65-26E6B0B08AD4}">
      <dgm:prSet custT="1"/>
      <dgm:spPr/>
      <dgm:t>
        <a:bodyPr/>
        <a:lstStyle/>
        <a:p>
          <a:r>
            <a:rPr lang="en-US" sz="1600"/>
            <a:t>"Year 6 Clean-up" cost can be set at any estimation at the end of the project timeline. </a:t>
          </a:r>
        </a:p>
      </dgm:t>
    </dgm:pt>
    <dgm:pt modelId="{7D9B7CA4-D057-412B-8A4A-C2EE8A651927}" type="parTrans" cxnId="{669D1B82-B6F9-4622-BBCA-970A2A1A70CF}">
      <dgm:prSet/>
      <dgm:spPr/>
      <dgm:t>
        <a:bodyPr/>
        <a:lstStyle/>
        <a:p>
          <a:endParaRPr lang="en-US"/>
        </a:p>
      </dgm:t>
    </dgm:pt>
    <dgm:pt modelId="{563270D4-2538-4A80-A6F7-87C70FB006DA}" type="sibTrans" cxnId="{669D1B82-B6F9-4622-BBCA-970A2A1A70CF}">
      <dgm:prSet/>
      <dgm:spPr/>
      <dgm:t>
        <a:bodyPr/>
        <a:lstStyle/>
        <a:p>
          <a:endParaRPr lang="en-US"/>
        </a:p>
      </dgm:t>
    </dgm:pt>
    <dgm:pt modelId="{8A316E7A-0EF4-46D2-A0FC-B86BDDD81729}" type="pres">
      <dgm:prSet presAssocID="{C755EFE8-ACF3-4A54-9F0E-AE3E91E1AC71}" presName="Name0" presStyleCnt="0">
        <dgm:presLayoutVars>
          <dgm:dir/>
          <dgm:resizeHandles val="exact"/>
        </dgm:presLayoutVars>
      </dgm:prSet>
      <dgm:spPr/>
      <dgm:t>
        <a:bodyPr/>
        <a:lstStyle/>
        <a:p>
          <a:endParaRPr lang="en-US"/>
        </a:p>
      </dgm:t>
    </dgm:pt>
    <dgm:pt modelId="{7A84CB49-D958-4FE8-9051-A067D55EB0BA}" type="pres">
      <dgm:prSet presAssocID="{6D6E30BE-81B7-43D2-9BF3-FBA5A6332BE4}" presName="node" presStyleLbl="node1" presStyleIdx="0" presStyleCnt="6" custLinFactNeighborY="1025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8FE608CC-150D-4CF5-A6C4-230E01241018}" type="pres">
      <dgm:prSet presAssocID="{B63ECB1C-0A95-4646-87D4-1E21636FE236}" presName="sibTrans" presStyleLbl="sibTrans2D1" presStyleIdx="0" presStyleCnt="5"/>
      <dgm:spPr/>
      <dgm:t>
        <a:bodyPr/>
        <a:lstStyle/>
        <a:p>
          <a:endParaRPr lang="en-US"/>
        </a:p>
      </dgm:t>
    </dgm:pt>
    <dgm:pt modelId="{34AC549B-5BC2-4BE8-9F8B-64F58BE02039}" type="pres">
      <dgm:prSet presAssocID="{B63ECB1C-0A95-4646-87D4-1E21636FE236}" presName="connectorText" presStyleLbl="sibTrans2D1" presStyleIdx="0" presStyleCnt="5"/>
      <dgm:spPr/>
      <dgm:t>
        <a:bodyPr/>
        <a:lstStyle/>
        <a:p>
          <a:endParaRPr lang="en-US"/>
        </a:p>
      </dgm:t>
    </dgm:pt>
    <dgm:pt modelId="{00AE4631-8D09-4C08-AEBB-89F61D936644}" type="pres">
      <dgm:prSet presAssocID="{ED2FE832-61A6-4E9E-9EBC-4941BF2AE8A9}" presName="node" presStyleLbl="node1" presStyleIdx="1" presStyleCnt="6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495679E-61B6-485D-A550-1F419FAEF4F1}" type="pres">
      <dgm:prSet presAssocID="{96DCEF8D-C2C9-49DC-8C13-38F92CC047BB}" presName="sibTrans" presStyleLbl="sibTrans2D1" presStyleIdx="1" presStyleCnt="5"/>
      <dgm:spPr/>
      <dgm:t>
        <a:bodyPr/>
        <a:lstStyle/>
        <a:p>
          <a:endParaRPr lang="en-US"/>
        </a:p>
      </dgm:t>
    </dgm:pt>
    <dgm:pt modelId="{B36F4988-4A45-4CBF-99A1-E1804908C4C4}" type="pres">
      <dgm:prSet presAssocID="{96DCEF8D-C2C9-49DC-8C13-38F92CC047BB}" presName="connectorText" presStyleLbl="sibTrans2D1" presStyleIdx="1" presStyleCnt="5"/>
      <dgm:spPr/>
      <dgm:t>
        <a:bodyPr/>
        <a:lstStyle/>
        <a:p>
          <a:endParaRPr lang="en-US"/>
        </a:p>
      </dgm:t>
    </dgm:pt>
    <dgm:pt modelId="{04197D13-42E7-4C46-B676-9AF1CB39ECFC}" type="pres">
      <dgm:prSet presAssocID="{539ADF1A-DAFB-41BC-B526-E0B22BA32942}" presName="node" presStyleLbl="node1" presStyleIdx="2" presStyleCnt="6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A059A471-20C3-483E-9143-805667FAB454}" type="pres">
      <dgm:prSet presAssocID="{AE0FE03E-B036-4F94-9A67-470EDEB13EBB}" presName="sibTrans" presStyleLbl="sibTrans2D1" presStyleIdx="2" presStyleCnt="5"/>
      <dgm:spPr/>
      <dgm:t>
        <a:bodyPr/>
        <a:lstStyle/>
        <a:p>
          <a:endParaRPr lang="en-US"/>
        </a:p>
      </dgm:t>
    </dgm:pt>
    <dgm:pt modelId="{6C92DB95-81A5-4B9D-A9AB-2FEA633CBA28}" type="pres">
      <dgm:prSet presAssocID="{AE0FE03E-B036-4F94-9A67-470EDEB13EBB}" presName="connectorText" presStyleLbl="sibTrans2D1" presStyleIdx="2" presStyleCnt="5"/>
      <dgm:spPr/>
      <dgm:t>
        <a:bodyPr/>
        <a:lstStyle/>
        <a:p>
          <a:endParaRPr lang="en-US"/>
        </a:p>
      </dgm:t>
    </dgm:pt>
    <dgm:pt modelId="{8DF62CC3-E1B4-49FD-9F38-A9C7134A9117}" type="pres">
      <dgm:prSet presAssocID="{A7F96151-0FF0-4BF0-87E3-D133238207AE}" presName="node" presStyleLbl="node1" presStyleIdx="3" presStyleCnt="6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12AB3C6B-FF2A-4AAA-83EA-A9BAD4128D57}" type="pres">
      <dgm:prSet presAssocID="{8B47385A-009A-4C8F-A42A-73B08612D1AA}" presName="sibTrans" presStyleLbl="sibTrans2D1" presStyleIdx="3" presStyleCnt="5"/>
      <dgm:spPr/>
      <dgm:t>
        <a:bodyPr/>
        <a:lstStyle/>
        <a:p>
          <a:endParaRPr lang="en-US"/>
        </a:p>
      </dgm:t>
    </dgm:pt>
    <dgm:pt modelId="{1907C2FC-B14A-4215-B2C7-B42D318E0B67}" type="pres">
      <dgm:prSet presAssocID="{8B47385A-009A-4C8F-A42A-73B08612D1AA}" presName="connectorText" presStyleLbl="sibTrans2D1" presStyleIdx="3" presStyleCnt="5"/>
      <dgm:spPr/>
      <dgm:t>
        <a:bodyPr/>
        <a:lstStyle/>
        <a:p>
          <a:endParaRPr lang="en-US"/>
        </a:p>
      </dgm:t>
    </dgm:pt>
    <dgm:pt modelId="{BEBF32C9-CCB6-40D4-94C9-51127B4BAEAB}" type="pres">
      <dgm:prSet presAssocID="{C8578D48-9560-4F01-8D65-26E6B0B08AD4}" presName="node" presStyleLbl="node1" presStyleIdx="4" presStyleCnt="6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6200BBE3-471D-4ADD-B225-72E2ADD12CDA}" type="pres">
      <dgm:prSet presAssocID="{563270D4-2538-4A80-A6F7-87C70FB006DA}" presName="sibTrans" presStyleLbl="sibTrans2D1" presStyleIdx="4" presStyleCnt="5"/>
      <dgm:spPr/>
      <dgm:t>
        <a:bodyPr/>
        <a:lstStyle/>
        <a:p>
          <a:endParaRPr lang="en-US"/>
        </a:p>
      </dgm:t>
    </dgm:pt>
    <dgm:pt modelId="{4BC083C5-81C9-44A8-A0CE-A883AB38D151}" type="pres">
      <dgm:prSet presAssocID="{563270D4-2538-4A80-A6F7-87C70FB006DA}" presName="connectorText" presStyleLbl="sibTrans2D1" presStyleIdx="4" presStyleCnt="5"/>
      <dgm:spPr/>
      <dgm:t>
        <a:bodyPr/>
        <a:lstStyle/>
        <a:p>
          <a:endParaRPr lang="en-US"/>
        </a:p>
      </dgm:t>
    </dgm:pt>
    <dgm:pt modelId="{76F83A48-D2CA-4E17-89BB-CE6AB182B25E}" type="pres">
      <dgm:prSet presAssocID="{016596E8-7081-4A9D-A71A-3254FF1B3C11}" presName="node" presStyleLbl="node1" presStyleIdx="5" presStyleCnt="6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CDEEAD2D-78B0-4FB4-A062-22F11FF97DE7}" type="presOf" srcId="{ED2FE832-61A6-4E9E-9EBC-4941BF2AE8A9}" destId="{00AE4631-8D09-4C08-AEBB-89F61D936644}" srcOrd="0" destOrd="0" presId="urn:microsoft.com/office/officeart/2005/8/layout/process1"/>
    <dgm:cxn modelId="{99DA9FC5-ECB1-40CE-B971-C2F405815FD4}" srcId="{C755EFE8-ACF3-4A54-9F0E-AE3E91E1AC71}" destId="{016596E8-7081-4A9D-A71A-3254FF1B3C11}" srcOrd="5" destOrd="0" parTransId="{71BCD729-3F2B-45C6-9F65-B1B6A99C730F}" sibTransId="{A4272A72-19E8-4CCA-8215-15C41DA73A46}"/>
    <dgm:cxn modelId="{696D5590-AEDF-4D83-B682-5BF1CF42B2AE}" type="presOf" srcId="{96DCEF8D-C2C9-49DC-8C13-38F92CC047BB}" destId="{B36F4988-4A45-4CBF-99A1-E1804908C4C4}" srcOrd="1" destOrd="0" presId="urn:microsoft.com/office/officeart/2005/8/layout/process1"/>
    <dgm:cxn modelId="{D13D32C4-A25E-4755-84EA-D6B092BD5225}" type="presOf" srcId="{6D6E30BE-81B7-43D2-9BF3-FBA5A6332BE4}" destId="{7A84CB49-D958-4FE8-9051-A067D55EB0BA}" srcOrd="0" destOrd="0" presId="urn:microsoft.com/office/officeart/2005/8/layout/process1"/>
    <dgm:cxn modelId="{BD7DD447-B0EB-405B-8BFA-FF7FA8E45175}" type="presOf" srcId="{AE0FE03E-B036-4F94-9A67-470EDEB13EBB}" destId="{6C92DB95-81A5-4B9D-A9AB-2FEA633CBA28}" srcOrd="1" destOrd="0" presId="urn:microsoft.com/office/officeart/2005/8/layout/process1"/>
    <dgm:cxn modelId="{46559FCF-C431-403B-9AB1-2844E854B0E1}" type="presOf" srcId="{B63ECB1C-0A95-4646-87D4-1E21636FE236}" destId="{8FE608CC-150D-4CF5-A6C4-230E01241018}" srcOrd="0" destOrd="0" presId="urn:microsoft.com/office/officeart/2005/8/layout/process1"/>
    <dgm:cxn modelId="{AD512372-E795-4362-A98F-AA93D3E25486}" type="presOf" srcId="{563270D4-2538-4A80-A6F7-87C70FB006DA}" destId="{4BC083C5-81C9-44A8-A0CE-A883AB38D151}" srcOrd="1" destOrd="0" presId="urn:microsoft.com/office/officeart/2005/8/layout/process1"/>
    <dgm:cxn modelId="{669D1B82-B6F9-4622-BBCA-970A2A1A70CF}" srcId="{C755EFE8-ACF3-4A54-9F0E-AE3E91E1AC71}" destId="{C8578D48-9560-4F01-8D65-26E6B0B08AD4}" srcOrd="4" destOrd="0" parTransId="{7D9B7CA4-D057-412B-8A4A-C2EE8A651927}" sibTransId="{563270D4-2538-4A80-A6F7-87C70FB006DA}"/>
    <dgm:cxn modelId="{C3C5CA77-F0D1-432C-96DC-943C742F3CEB}" srcId="{C755EFE8-ACF3-4A54-9F0E-AE3E91E1AC71}" destId="{ED2FE832-61A6-4E9E-9EBC-4941BF2AE8A9}" srcOrd="1" destOrd="0" parTransId="{39AEA0E8-FCC9-4ECA-846E-C7A68700ACE2}" sibTransId="{96DCEF8D-C2C9-49DC-8C13-38F92CC047BB}"/>
    <dgm:cxn modelId="{6D6575A1-AF57-47E6-95CE-C4EF8F6D7A16}" type="presOf" srcId="{016596E8-7081-4A9D-A71A-3254FF1B3C11}" destId="{76F83A48-D2CA-4E17-89BB-CE6AB182B25E}" srcOrd="0" destOrd="0" presId="urn:microsoft.com/office/officeart/2005/8/layout/process1"/>
    <dgm:cxn modelId="{8E1A1819-FA3E-4685-95A4-E492E699F4A4}" type="presOf" srcId="{96DCEF8D-C2C9-49DC-8C13-38F92CC047BB}" destId="{2495679E-61B6-485D-A550-1F419FAEF4F1}" srcOrd="0" destOrd="0" presId="urn:microsoft.com/office/officeart/2005/8/layout/process1"/>
    <dgm:cxn modelId="{FFACA03B-624B-4CA8-AE05-E199744FFA3D}" type="presOf" srcId="{C755EFE8-ACF3-4A54-9F0E-AE3E91E1AC71}" destId="{8A316E7A-0EF4-46D2-A0FC-B86BDDD81729}" srcOrd="0" destOrd="0" presId="urn:microsoft.com/office/officeart/2005/8/layout/process1"/>
    <dgm:cxn modelId="{55F37C6B-EB49-4243-8420-70F7386F4B2A}" srcId="{C755EFE8-ACF3-4A54-9F0E-AE3E91E1AC71}" destId="{539ADF1A-DAFB-41BC-B526-E0B22BA32942}" srcOrd="2" destOrd="0" parTransId="{DF6D16BC-7F0B-4BCE-901C-FDC17139C1E4}" sibTransId="{AE0FE03E-B036-4F94-9A67-470EDEB13EBB}"/>
    <dgm:cxn modelId="{EDF38F1E-534C-40BA-AF0F-2A7A912A65DE}" type="presOf" srcId="{539ADF1A-DAFB-41BC-B526-E0B22BA32942}" destId="{04197D13-42E7-4C46-B676-9AF1CB39ECFC}" srcOrd="0" destOrd="0" presId="urn:microsoft.com/office/officeart/2005/8/layout/process1"/>
    <dgm:cxn modelId="{E4328A80-5DCF-4EB2-A1E3-36712CC1AE1A}" type="presOf" srcId="{AE0FE03E-B036-4F94-9A67-470EDEB13EBB}" destId="{A059A471-20C3-483E-9143-805667FAB454}" srcOrd="0" destOrd="0" presId="urn:microsoft.com/office/officeart/2005/8/layout/process1"/>
    <dgm:cxn modelId="{8C1FAAFD-47E4-4BFF-9025-2ABAF7EA6555}" type="presOf" srcId="{563270D4-2538-4A80-A6F7-87C70FB006DA}" destId="{6200BBE3-471D-4ADD-B225-72E2ADD12CDA}" srcOrd="0" destOrd="0" presId="urn:microsoft.com/office/officeart/2005/8/layout/process1"/>
    <dgm:cxn modelId="{3E9B888D-EA7F-44C3-9901-4F2483642170}" type="presOf" srcId="{B63ECB1C-0A95-4646-87D4-1E21636FE236}" destId="{34AC549B-5BC2-4BE8-9F8B-64F58BE02039}" srcOrd="1" destOrd="0" presId="urn:microsoft.com/office/officeart/2005/8/layout/process1"/>
    <dgm:cxn modelId="{079E4EDA-70F4-4F98-BF28-6340A68F5C0D}" type="presOf" srcId="{A7F96151-0FF0-4BF0-87E3-D133238207AE}" destId="{8DF62CC3-E1B4-49FD-9F38-A9C7134A9117}" srcOrd="0" destOrd="0" presId="urn:microsoft.com/office/officeart/2005/8/layout/process1"/>
    <dgm:cxn modelId="{D7BC42BE-B8C6-41BE-BFF0-3B7D2C530C26}" type="presOf" srcId="{8B47385A-009A-4C8F-A42A-73B08612D1AA}" destId="{1907C2FC-B14A-4215-B2C7-B42D318E0B67}" srcOrd="1" destOrd="0" presId="urn:microsoft.com/office/officeart/2005/8/layout/process1"/>
    <dgm:cxn modelId="{532E4F9F-5076-4465-B15B-659D86430726}" srcId="{C755EFE8-ACF3-4A54-9F0E-AE3E91E1AC71}" destId="{6D6E30BE-81B7-43D2-9BF3-FBA5A6332BE4}" srcOrd="0" destOrd="0" parTransId="{82AF4006-E767-49D7-A42E-364CD4EEF040}" sibTransId="{B63ECB1C-0A95-4646-87D4-1E21636FE236}"/>
    <dgm:cxn modelId="{AC3C4C24-82D6-4A58-AA48-0B5613F292F2}" srcId="{C755EFE8-ACF3-4A54-9F0E-AE3E91E1AC71}" destId="{A7F96151-0FF0-4BF0-87E3-D133238207AE}" srcOrd="3" destOrd="0" parTransId="{78EFBD4B-573A-4CCE-9087-347075B594A5}" sibTransId="{8B47385A-009A-4C8F-A42A-73B08612D1AA}"/>
    <dgm:cxn modelId="{134EF9A2-09C7-42DB-AEC5-48D07C632035}" type="presOf" srcId="{C8578D48-9560-4F01-8D65-26E6B0B08AD4}" destId="{BEBF32C9-CCB6-40D4-94C9-51127B4BAEAB}" srcOrd="0" destOrd="0" presId="urn:microsoft.com/office/officeart/2005/8/layout/process1"/>
    <dgm:cxn modelId="{0C7BD13E-252A-425B-B65E-419D4AD95EAE}" type="presOf" srcId="{8B47385A-009A-4C8F-A42A-73B08612D1AA}" destId="{12AB3C6B-FF2A-4AAA-83EA-A9BAD4128D57}" srcOrd="0" destOrd="0" presId="urn:microsoft.com/office/officeart/2005/8/layout/process1"/>
    <dgm:cxn modelId="{9F755576-E97D-477F-A033-A7E7BC0D88AD}" type="presParOf" srcId="{8A316E7A-0EF4-46D2-A0FC-B86BDDD81729}" destId="{7A84CB49-D958-4FE8-9051-A067D55EB0BA}" srcOrd="0" destOrd="0" presId="urn:microsoft.com/office/officeart/2005/8/layout/process1"/>
    <dgm:cxn modelId="{C8E525B8-62A9-47A8-B6D8-16B2DA7EF8F3}" type="presParOf" srcId="{8A316E7A-0EF4-46D2-A0FC-B86BDDD81729}" destId="{8FE608CC-150D-4CF5-A6C4-230E01241018}" srcOrd="1" destOrd="0" presId="urn:microsoft.com/office/officeart/2005/8/layout/process1"/>
    <dgm:cxn modelId="{D4026D76-3EFA-4F3A-9B22-E08CB64622EE}" type="presParOf" srcId="{8FE608CC-150D-4CF5-A6C4-230E01241018}" destId="{34AC549B-5BC2-4BE8-9F8B-64F58BE02039}" srcOrd="0" destOrd="0" presId="urn:microsoft.com/office/officeart/2005/8/layout/process1"/>
    <dgm:cxn modelId="{B96D5469-DC17-48F1-995D-D20A63462055}" type="presParOf" srcId="{8A316E7A-0EF4-46D2-A0FC-B86BDDD81729}" destId="{00AE4631-8D09-4C08-AEBB-89F61D936644}" srcOrd="2" destOrd="0" presId="urn:microsoft.com/office/officeart/2005/8/layout/process1"/>
    <dgm:cxn modelId="{1EB051BB-AF30-410B-9CF9-761D88190BA9}" type="presParOf" srcId="{8A316E7A-0EF4-46D2-A0FC-B86BDDD81729}" destId="{2495679E-61B6-485D-A550-1F419FAEF4F1}" srcOrd="3" destOrd="0" presId="urn:microsoft.com/office/officeart/2005/8/layout/process1"/>
    <dgm:cxn modelId="{753A1B5F-A639-44BD-84B4-3FDB1B3BE1E7}" type="presParOf" srcId="{2495679E-61B6-485D-A550-1F419FAEF4F1}" destId="{B36F4988-4A45-4CBF-99A1-E1804908C4C4}" srcOrd="0" destOrd="0" presId="urn:microsoft.com/office/officeart/2005/8/layout/process1"/>
    <dgm:cxn modelId="{63C56242-96B2-4C6A-BBE6-77629058FD1C}" type="presParOf" srcId="{8A316E7A-0EF4-46D2-A0FC-B86BDDD81729}" destId="{04197D13-42E7-4C46-B676-9AF1CB39ECFC}" srcOrd="4" destOrd="0" presId="urn:microsoft.com/office/officeart/2005/8/layout/process1"/>
    <dgm:cxn modelId="{66623499-FBF2-4E7B-B18B-94E2599AF3A7}" type="presParOf" srcId="{8A316E7A-0EF4-46D2-A0FC-B86BDDD81729}" destId="{A059A471-20C3-483E-9143-805667FAB454}" srcOrd="5" destOrd="0" presId="urn:microsoft.com/office/officeart/2005/8/layout/process1"/>
    <dgm:cxn modelId="{20AE4B78-8C1B-4BF5-BDDC-13AE4819400A}" type="presParOf" srcId="{A059A471-20C3-483E-9143-805667FAB454}" destId="{6C92DB95-81A5-4B9D-A9AB-2FEA633CBA28}" srcOrd="0" destOrd="0" presId="urn:microsoft.com/office/officeart/2005/8/layout/process1"/>
    <dgm:cxn modelId="{7B83CC96-7641-44AB-8954-5CCCE17F4777}" type="presParOf" srcId="{8A316E7A-0EF4-46D2-A0FC-B86BDDD81729}" destId="{8DF62CC3-E1B4-49FD-9F38-A9C7134A9117}" srcOrd="6" destOrd="0" presId="urn:microsoft.com/office/officeart/2005/8/layout/process1"/>
    <dgm:cxn modelId="{2000575D-B1F1-45CD-8392-170EA942128D}" type="presParOf" srcId="{8A316E7A-0EF4-46D2-A0FC-B86BDDD81729}" destId="{12AB3C6B-FF2A-4AAA-83EA-A9BAD4128D57}" srcOrd="7" destOrd="0" presId="urn:microsoft.com/office/officeart/2005/8/layout/process1"/>
    <dgm:cxn modelId="{682CB16C-845B-4DD7-A69A-874AB348B796}" type="presParOf" srcId="{12AB3C6B-FF2A-4AAA-83EA-A9BAD4128D57}" destId="{1907C2FC-B14A-4215-B2C7-B42D318E0B67}" srcOrd="0" destOrd="0" presId="urn:microsoft.com/office/officeart/2005/8/layout/process1"/>
    <dgm:cxn modelId="{39FF29C1-E419-48E8-829F-BD08320E1A73}" type="presParOf" srcId="{8A316E7A-0EF4-46D2-A0FC-B86BDDD81729}" destId="{BEBF32C9-CCB6-40D4-94C9-51127B4BAEAB}" srcOrd="8" destOrd="0" presId="urn:microsoft.com/office/officeart/2005/8/layout/process1"/>
    <dgm:cxn modelId="{C6ADF03F-8C7C-4BC8-92EF-BDDEF17A0F6A}" type="presParOf" srcId="{8A316E7A-0EF4-46D2-A0FC-B86BDDD81729}" destId="{6200BBE3-471D-4ADD-B225-72E2ADD12CDA}" srcOrd="9" destOrd="0" presId="urn:microsoft.com/office/officeart/2005/8/layout/process1"/>
    <dgm:cxn modelId="{5DB4230D-B940-47B6-BD04-C5C3DFC29BDA}" type="presParOf" srcId="{6200BBE3-471D-4ADD-B225-72E2ADD12CDA}" destId="{4BC083C5-81C9-44A8-A0CE-A883AB38D151}" srcOrd="0" destOrd="0" presId="urn:microsoft.com/office/officeart/2005/8/layout/process1"/>
    <dgm:cxn modelId="{022ECAD4-211E-4C9E-9802-070E06D2B125}" type="presParOf" srcId="{8A316E7A-0EF4-46D2-A0FC-B86BDDD81729}" destId="{76F83A48-D2CA-4E17-89BB-CE6AB182B25E}" srcOrd="10" destOrd="0" presId="urn:microsoft.com/office/officeart/2005/8/layout/process1"/>
  </dgm:cxnLst>
  <dgm:bg/>
  <dgm:whole/>
  <dgm:extLst>
    <a:ext uri="http://schemas.microsoft.com/office/drawing/2008/diagram">
      <dsp:dataModelExt xmlns:dsp="http://schemas.microsoft.com/office/drawing/2008/diagram" relId="rId6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7A84CB49-D958-4FE8-9051-A067D55EB0BA}">
      <dsp:nvSpPr>
        <dsp:cNvPr id="0" name=""/>
        <dsp:cNvSpPr/>
      </dsp:nvSpPr>
      <dsp:spPr>
        <a:xfrm>
          <a:off x="0" y="663732"/>
          <a:ext cx="1704425" cy="2029331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2">
                <a:alpha val="90000"/>
                <a:hueOff val="0"/>
                <a:satOff val="0"/>
                <a:lumOff val="0"/>
                <a:alphaOff val="0"/>
                <a:tint val="50000"/>
                <a:satMod val="300000"/>
              </a:schemeClr>
            </a:gs>
            <a:gs pos="35000">
              <a:schemeClr val="accent2">
                <a:alpha val="90000"/>
                <a:hueOff val="0"/>
                <a:satOff val="0"/>
                <a:lumOff val="0"/>
                <a:alphaOff val="0"/>
                <a:tint val="37000"/>
                <a:satMod val="300000"/>
              </a:schemeClr>
            </a:gs>
            <a:gs pos="100000">
              <a:schemeClr val="accent2">
                <a:alpha val="90000"/>
                <a:hueOff val="0"/>
                <a:satOff val="0"/>
                <a:lumOff val="0"/>
                <a:alphaOff val="0"/>
                <a:tint val="15000"/>
                <a:satMod val="350000"/>
              </a:schemeClr>
            </a:gs>
          </a:gsLst>
          <a:lin ang="16200000" scaled="1"/>
        </a:gradFill>
        <a:ln>
          <a:noFill/>
        </a:ln>
        <a:effectLst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60960" tIns="60960" rIns="60960" bIns="60960" numCol="1" spcCol="1270" anchor="ctr" anchorCtr="0">
          <a:noAutofit/>
        </a:bodyPr>
        <a:lstStyle/>
        <a:p>
          <a:pPr lvl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600" kern="1200"/>
            <a:t>Add number of years required in "Year" Column. If more are required below last populated cell enter CTRL+D below each cell.</a:t>
          </a:r>
        </a:p>
      </dsp:txBody>
      <dsp:txXfrm>
        <a:off x="49921" y="713653"/>
        <a:ext cx="1604583" cy="1929489"/>
      </dsp:txXfrm>
    </dsp:sp>
    <dsp:sp modelId="{8FE608CC-150D-4CF5-A6C4-230E01241018}">
      <dsp:nvSpPr>
        <dsp:cNvPr id="0" name=""/>
        <dsp:cNvSpPr/>
      </dsp:nvSpPr>
      <dsp:spPr>
        <a:xfrm rot="21570034">
          <a:off x="1874861" y="1456559"/>
          <a:ext cx="361351" cy="422697"/>
        </a:xfrm>
        <a:prstGeom prst="rightArrow">
          <a:avLst>
            <a:gd name="adj1" fmla="val 60000"/>
            <a:gd name="adj2" fmla="val 50000"/>
          </a:avLst>
        </a:prstGeom>
        <a:gradFill rotWithShape="0">
          <a:gsLst>
            <a:gs pos="0">
              <a:schemeClr val="accent2">
                <a:shade val="90000"/>
                <a:hueOff val="0"/>
                <a:satOff val="0"/>
                <a:lumOff val="0"/>
                <a:alphaOff val="0"/>
                <a:tint val="50000"/>
                <a:satMod val="300000"/>
              </a:schemeClr>
            </a:gs>
            <a:gs pos="35000">
              <a:schemeClr val="accent2">
                <a:shade val="90000"/>
                <a:hueOff val="0"/>
                <a:satOff val="0"/>
                <a:lumOff val="0"/>
                <a:alphaOff val="0"/>
                <a:tint val="37000"/>
                <a:satMod val="300000"/>
              </a:schemeClr>
            </a:gs>
            <a:gs pos="100000">
              <a:schemeClr val="accent2">
                <a:shade val="90000"/>
                <a:hueOff val="0"/>
                <a:satOff val="0"/>
                <a:lumOff val="0"/>
                <a:alphaOff val="0"/>
                <a:tint val="15000"/>
                <a:satMod val="350000"/>
              </a:schemeClr>
            </a:gs>
          </a:gsLst>
          <a:lin ang="16200000" scaled="1"/>
        </a:gradFill>
        <a:ln>
          <a:noFill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1800" kern="1200"/>
        </a:p>
      </dsp:txBody>
      <dsp:txXfrm>
        <a:off x="1874863" y="1541570"/>
        <a:ext cx="252946" cy="253619"/>
      </dsp:txXfrm>
    </dsp:sp>
    <dsp:sp modelId="{00AE4631-8D09-4C08-AEBB-89F61D936644}">
      <dsp:nvSpPr>
        <dsp:cNvPr id="0" name=""/>
        <dsp:cNvSpPr/>
      </dsp:nvSpPr>
      <dsp:spPr>
        <a:xfrm>
          <a:off x="2386196" y="642931"/>
          <a:ext cx="1704425" cy="2029331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2">
                <a:alpha val="90000"/>
                <a:hueOff val="0"/>
                <a:satOff val="0"/>
                <a:lumOff val="0"/>
                <a:alphaOff val="-8000"/>
                <a:tint val="50000"/>
                <a:satMod val="300000"/>
              </a:schemeClr>
            </a:gs>
            <a:gs pos="35000">
              <a:schemeClr val="accent2">
                <a:alpha val="90000"/>
                <a:hueOff val="0"/>
                <a:satOff val="0"/>
                <a:lumOff val="0"/>
                <a:alphaOff val="-8000"/>
                <a:tint val="37000"/>
                <a:satMod val="300000"/>
              </a:schemeClr>
            </a:gs>
            <a:gs pos="100000">
              <a:schemeClr val="accent2">
                <a:alpha val="90000"/>
                <a:hueOff val="0"/>
                <a:satOff val="0"/>
                <a:lumOff val="0"/>
                <a:alphaOff val="-8000"/>
                <a:tint val="15000"/>
                <a:satMod val="350000"/>
              </a:schemeClr>
            </a:gs>
          </a:gsLst>
          <a:lin ang="16200000" scaled="1"/>
        </a:gradFill>
        <a:ln>
          <a:noFill/>
        </a:ln>
        <a:effectLst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60960" tIns="60960" rIns="60960" bIns="60960" numCol="1" spcCol="1270" anchor="ctr" anchorCtr="0">
          <a:noAutofit/>
        </a:bodyPr>
        <a:lstStyle/>
        <a:p>
          <a:pPr lvl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600" kern="1200"/>
            <a:t>Add "inital cost" in year "0" as a negative e.g.    "-50,000</a:t>
          </a:r>
          <a:r>
            <a:rPr lang="en-US" kern="1200"/>
            <a:t>".</a:t>
          </a:r>
        </a:p>
      </dsp:txBody>
      <dsp:txXfrm>
        <a:off x="2436117" y="692852"/>
        <a:ext cx="1604583" cy="1929489"/>
      </dsp:txXfrm>
    </dsp:sp>
    <dsp:sp modelId="{2495679E-61B6-485D-A550-1F419FAEF4F1}">
      <dsp:nvSpPr>
        <dsp:cNvPr id="0" name=""/>
        <dsp:cNvSpPr/>
      </dsp:nvSpPr>
      <dsp:spPr>
        <a:xfrm>
          <a:off x="4261064" y="1446248"/>
          <a:ext cx="361338" cy="422697"/>
        </a:xfrm>
        <a:prstGeom prst="rightArrow">
          <a:avLst>
            <a:gd name="adj1" fmla="val 60000"/>
            <a:gd name="adj2" fmla="val 50000"/>
          </a:avLst>
        </a:prstGeom>
        <a:gradFill rotWithShape="0">
          <a:gsLst>
            <a:gs pos="0">
              <a:schemeClr val="accent2">
                <a:shade val="90000"/>
                <a:hueOff val="-10250"/>
                <a:satOff val="-1736"/>
                <a:lumOff val="8028"/>
                <a:alphaOff val="0"/>
                <a:tint val="50000"/>
                <a:satMod val="300000"/>
              </a:schemeClr>
            </a:gs>
            <a:gs pos="35000">
              <a:schemeClr val="accent2">
                <a:shade val="90000"/>
                <a:hueOff val="-10250"/>
                <a:satOff val="-1736"/>
                <a:lumOff val="8028"/>
                <a:alphaOff val="0"/>
                <a:tint val="37000"/>
                <a:satMod val="300000"/>
              </a:schemeClr>
            </a:gs>
            <a:gs pos="100000">
              <a:schemeClr val="accent2">
                <a:shade val="90000"/>
                <a:hueOff val="-10250"/>
                <a:satOff val="-1736"/>
                <a:lumOff val="8028"/>
                <a:alphaOff val="0"/>
                <a:tint val="15000"/>
                <a:satMod val="350000"/>
              </a:schemeClr>
            </a:gs>
          </a:gsLst>
          <a:lin ang="16200000" scaled="1"/>
        </a:gradFill>
        <a:ln>
          <a:noFill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1800" kern="1200"/>
        </a:p>
      </dsp:txBody>
      <dsp:txXfrm>
        <a:off x="4261064" y="1530787"/>
        <a:ext cx="252937" cy="253619"/>
      </dsp:txXfrm>
    </dsp:sp>
    <dsp:sp modelId="{04197D13-42E7-4C46-B676-9AF1CB39ECFC}">
      <dsp:nvSpPr>
        <dsp:cNvPr id="0" name=""/>
        <dsp:cNvSpPr/>
      </dsp:nvSpPr>
      <dsp:spPr>
        <a:xfrm>
          <a:off x="4772392" y="642931"/>
          <a:ext cx="1704425" cy="2029331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2">
                <a:alpha val="90000"/>
                <a:hueOff val="0"/>
                <a:satOff val="0"/>
                <a:lumOff val="0"/>
                <a:alphaOff val="-16000"/>
                <a:tint val="50000"/>
                <a:satMod val="300000"/>
              </a:schemeClr>
            </a:gs>
            <a:gs pos="35000">
              <a:schemeClr val="accent2">
                <a:alpha val="90000"/>
                <a:hueOff val="0"/>
                <a:satOff val="0"/>
                <a:lumOff val="0"/>
                <a:alphaOff val="-16000"/>
                <a:tint val="37000"/>
                <a:satMod val="300000"/>
              </a:schemeClr>
            </a:gs>
            <a:gs pos="100000">
              <a:schemeClr val="accent2">
                <a:alpha val="90000"/>
                <a:hueOff val="0"/>
                <a:satOff val="0"/>
                <a:lumOff val="0"/>
                <a:alphaOff val="-16000"/>
                <a:tint val="15000"/>
                <a:satMod val="350000"/>
              </a:schemeClr>
            </a:gs>
          </a:gsLst>
          <a:lin ang="16200000" scaled="1"/>
        </a:gradFill>
        <a:ln>
          <a:noFill/>
        </a:ln>
        <a:effectLst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60960" tIns="60960" rIns="60960" bIns="60960" numCol="1" spcCol="1270" anchor="ctr" anchorCtr="0">
          <a:noAutofit/>
        </a:bodyPr>
        <a:lstStyle/>
        <a:p>
          <a:pPr lvl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600" kern="1200"/>
            <a:t>Populate "annual cash flow" for years 1 thru 6, or more if required.</a:t>
          </a:r>
        </a:p>
      </dsp:txBody>
      <dsp:txXfrm>
        <a:off x="4822313" y="692852"/>
        <a:ext cx="1604583" cy="1929489"/>
      </dsp:txXfrm>
    </dsp:sp>
    <dsp:sp modelId="{A059A471-20C3-483E-9143-805667FAB454}">
      <dsp:nvSpPr>
        <dsp:cNvPr id="0" name=""/>
        <dsp:cNvSpPr/>
      </dsp:nvSpPr>
      <dsp:spPr>
        <a:xfrm>
          <a:off x="6647260" y="1446248"/>
          <a:ext cx="361338" cy="422697"/>
        </a:xfrm>
        <a:prstGeom prst="rightArrow">
          <a:avLst>
            <a:gd name="adj1" fmla="val 60000"/>
            <a:gd name="adj2" fmla="val 50000"/>
          </a:avLst>
        </a:prstGeom>
        <a:gradFill rotWithShape="0">
          <a:gsLst>
            <a:gs pos="0">
              <a:schemeClr val="accent2">
                <a:shade val="90000"/>
                <a:hueOff val="-20501"/>
                <a:satOff val="-3472"/>
                <a:lumOff val="16056"/>
                <a:alphaOff val="0"/>
                <a:tint val="50000"/>
                <a:satMod val="300000"/>
              </a:schemeClr>
            </a:gs>
            <a:gs pos="35000">
              <a:schemeClr val="accent2">
                <a:shade val="90000"/>
                <a:hueOff val="-20501"/>
                <a:satOff val="-3472"/>
                <a:lumOff val="16056"/>
                <a:alphaOff val="0"/>
                <a:tint val="37000"/>
                <a:satMod val="300000"/>
              </a:schemeClr>
            </a:gs>
            <a:gs pos="100000">
              <a:schemeClr val="accent2">
                <a:shade val="90000"/>
                <a:hueOff val="-20501"/>
                <a:satOff val="-3472"/>
                <a:lumOff val="16056"/>
                <a:alphaOff val="0"/>
                <a:tint val="15000"/>
                <a:satMod val="350000"/>
              </a:schemeClr>
            </a:gs>
          </a:gsLst>
          <a:lin ang="16200000" scaled="1"/>
        </a:gradFill>
        <a:ln>
          <a:noFill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1800" kern="1200"/>
        </a:p>
      </dsp:txBody>
      <dsp:txXfrm>
        <a:off x="6647260" y="1530787"/>
        <a:ext cx="252937" cy="253619"/>
      </dsp:txXfrm>
    </dsp:sp>
    <dsp:sp modelId="{8DF62CC3-E1B4-49FD-9F38-A9C7134A9117}">
      <dsp:nvSpPr>
        <dsp:cNvPr id="0" name=""/>
        <dsp:cNvSpPr/>
      </dsp:nvSpPr>
      <dsp:spPr>
        <a:xfrm>
          <a:off x="7158588" y="642931"/>
          <a:ext cx="1704425" cy="2029331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2">
                <a:alpha val="90000"/>
                <a:hueOff val="0"/>
                <a:satOff val="0"/>
                <a:lumOff val="0"/>
                <a:alphaOff val="-24000"/>
                <a:tint val="50000"/>
                <a:satMod val="300000"/>
              </a:schemeClr>
            </a:gs>
            <a:gs pos="35000">
              <a:schemeClr val="accent2">
                <a:alpha val="90000"/>
                <a:hueOff val="0"/>
                <a:satOff val="0"/>
                <a:lumOff val="0"/>
                <a:alphaOff val="-24000"/>
                <a:tint val="37000"/>
                <a:satMod val="300000"/>
              </a:schemeClr>
            </a:gs>
            <a:gs pos="100000">
              <a:schemeClr val="accent2">
                <a:alpha val="90000"/>
                <a:hueOff val="0"/>
                <a:satOff val="0"/>
                <a:lumOff val="0"/>
                <a:alphaOff val="-24000"/>
                <a:tint val="15000"/>
                <a:satMod val="350000"/>
              </a:schemeClr>
            </a:gs>
          </a:gsLst>
          <a:lin ang="16200000" scaled="1"/>
        </a:gradFill>
        <a:ln>
          <a:noFill/>
        </a:ln>
        <a:effectLst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60960" tIns="60960" rIns="60960" bIns="60960" numCol="1" spcCol="1270" anchor="ctr" anchorCtr="0">
          <a:noAutofit/>
        </a:bodyPr>
        <a:lstStyle/>
        <a:p>
          <a:pPr lvl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600" kern="1200"/>
            <a:t>"Year 3 Overhaul" can be set to any year at any cost as required for mid project upkeep</a:t>
          </a:r>
          <a:r>
            <a:rPr lang="en-US" kern="1200"/>
            <a:t>.</a:t>
          </a:r>
        </a:p>
      </dsp:txBody>
      <dsp:txXfrm>
        <a:off x="7208509" y="692852"/>
        <a:ext cx="1604583" cy="1929489"/>
      </dsp:txXfrm>
    </dsp:sp>
    <dsp:sp modelId="{12AB3C6B-FF2A-4AAA-83EA-A9BAD4128D57}">
      <dsp:nvSpPr>
        <dsp:cNvPr id="0" name=""/>
        <dsp:cNvSpPr/>
      </dsp:nvSpPr>
      <dsp:spPr>
        <a:xfrm>
          <a:off x="9033456" y="1446248"/>
          <a:ext cx="361338" cy="422697"/>
        </a:xfrm>
        <a:prstGeom prst="rightArrow">
          <a:avLst>
            <a:gd name="adj1" fmla="val 60000"/>
            <a:gd name="adj2" fmla="val 50000"/>
          </a:avLst>
        </a:prstGeom>
        <a:gradFill rotWithShape="0">
          <a:gsLst>
            <a:gs pos="0">
              <a:schemeClr val="accent2">
                <a:shade val="90000"/>
                <a:hueOff val="-30751"/>
                <a:satOff val="-5208"/>
                <a:lumOff val="24085"/>
                <a:alphaOff val="0"/>
                <a:tint val="50000"/>
                <a:satMod val="300000"/>
              </a:schemeClr>
            </a:gs>
            <a:gs pos="35000">
              <a:schemeClr val="accent2">
                <a:shade val="90000"/>
                <a:hueOff val="-30751"/>
                <a:satOff val="-5208"/>
                <a:lumOff val="24085"/>
                <a:alphaOff val="0"/>
                <a:tint val="37000"/>
                <a:satMod val="300000"/>
              </a:schemeClr>
            </a:gs>
            <a:gs pos="100000">
              <a:schemeClr val="accent2">
                <a:shade val="90000"/>
                <a:hueOff val="-30751"/>
                <a:satOff val="-5208"/>
                <a:lumOff val="24085"/>
                <a:alphaOff val="0"/>
                <a:tint val="15000"/>
                <a:satMod val="350000"/>
              </a:schemeClr>
            </a:gs>
          </a:gsLst>
          <a:lin ang="16200000" scaled="1"/>
        </a:gradFill>
        <a:ln>
          <a:noFill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1800" kern="1200"/>
        </a:p>
      </dsp:txBody>
      <dsp:txXfrm>
        <a:off x="9033456" y="1530787"/>
        <a:ext cx="252937" cy="253619"/>
      </dsp:txXfrm>
    </dsp:sp>
    <dsp:sp modelId="{BEBF32C9-CCB6-40D4-94C9-51127B4BAEAB}">
      <dsp:nvSpPr>
        <dsp:cNvPr id="0" name=""/>
        <dsp:cNvSpPr/>
      </dsp:nvSpPr>
      <dsp:spPr>
        <a:xfrm>
          <a:off x="9544784" y="642931"/>
          <a:ext cx="1704425" cy="2029331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2">
                <a:alpha val="90000"/>
                <a:hueOff val="0"/>
                <a:satOff val="0"/>
                <a:lumOff val="0"/>
                <a:alphaOff val="-32000"/>
                <a:tint val="50000"/>
                <a:satMod val="300000"/>
              </a:schemeClr>
            </a:gs>
            <a:gs pos="35000">
              <a:schemeClr val="accent2">
                <a:alpha val="90000"/>
                <a:hueOff val="0"/>
                <a:satOff val="0"/>
                <a:lumOff val="0"/>
                <a:alphaOff val="-32000"/>
                <a:tint val="37000"/>
                <a:satMod val="300000"/>
              </a:schemeClr>
            </a:gs>
            <a:gs pos="100000">
              <a:schemeClr val="accent2">
                <a:alpha val="90000"/>
                <a:hueOff val="0"/>
                <a:satOff val="0"/>
                <a:lumOff val="0"/>
                <a:alphaOff val="-32000"/>
                <a:tint val="15000"/>
                <a:satMod val="350000"/>
              </a:schemeClr>
            </a:gs>
          </a:gsLst>
          <a:lin ang="16200000" scaled="1"/>
        </a:gradFill>
        <a:ln>
          <a:noFill/>
        </a:ln>
        <a:effectLst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60960" tIns="60960" rIns="60960" bIns="60960" numCol="1" spcCol="1270" anchor="ctr" anchorCtr="0">
          <a:noAutofit/>
        </a:bodyPr>
        <a:lstStyle/>
        <a:p>
          <a:pPr lvl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600" kern="1200"/>
            <a:t>"Year 6 Clean-up" cost can be set at any estimation at the end of the project timeline. </a:t>
          </a:r>
        </a:p>
      </dsp:txBody>
      <dsp:txXfrm>
        <a:off x="9594705" y="692852"/>
        <a:ext cx="1604583" cy="1929489"/>
      </dsp:txXfrm>
    </dsp:sp>
    <dsp:sp modelId="{6200BBE3-471D-4ADD-B225-72E2ADD12CDA}">
      <dsp:nvSpPr>
        <dsp:cNvPr id="0" name=""/>
        <dsp:cNvSpPr/>
      </dsp:nvSpPr>
      <dsp:spPr>
        <a:xfrm>
          <a:off x="11419652" y="1446248"/>
          <a:ext cx="361338" cy="422697"/>
        </a:xfrm>
        <a:prstGeom prst="rightArrow">
          <a:avLst>
            <a:gd name="adj1" fmla="val 60000"/>
            <a:gd name="adj2" fmla="val 50000"/>
          </a:avLst>
        </a:prstGeom>
        <a:gradFill rotWithShape="0">
          <a:gsLst>
            <a:gs pos="0">
              <a:schemeClr val="accent2">
                <a:shade val="90000"/>
                <a:hueOff val="-41001"/>
                <a:satOff val="-6944"/>
                <a:lumOff val="32113"/>
                <a:alphaOff val="0"/>
                <a:tint val="50000"/>
                <a:satMod val="300000"/>
              </a:schemeClr>
            </a:gs>
            <a:gs pos="35000">
              <a:schemeClr val="accent2">
                <a:shade val="90000"/>
                <a:hueOff val="-41001"/>
                <a:satOff val="-6944"/>
                <a:lumOff val="32113"/>
                <a:alphaOff val="0"/>
                <a:tint val="37000"/>
                <a:satMod val="300000"/>
              </a:schemeClr>
            </a:gs>
            <a:gs pos="100000">
              <a:schemeClr val="accent2">
                <a:shade val="90000"/>
                <a:hueOff val="-41001"/>
                <a:satOff val="-6944"/>
                <a:lumOff val="32113"/>
                <a:alphaOff val="0"/>
                <a:tint val="15000"/>
                <a:satMod val="350000"/>
              </a:schemeClr>
            </a:gs>
          </a:gsLst>
          <a:lin ang="16200000" scaled="1"/>
        </a:gradFill>
        <a:ln>
          <a:noFill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1800" kern="1200"/>
        </a:p>
      </dsp:txBody>
      <dsp:txXfrm>
        <a:off x="11419652" y="1530787"/>
        <a:ext cx="252937" cy="253619"/>
      </dsp:txXfrm>
    </dsp:sp>
    <dsp:sp modelId="{76F83A48-D2CA-4E17-89BB-CE6AB182B25E}">
      <dsp:nvSpPr>
        <dsp:cNvPr id="0" name=""/>
        <dsp:cNvSpPr/>
      </dsp:nvSpPr>
      <dsp:spPr>
        <a:xfrm>
          <a:off x="11930980" y="642931"/>
          <a:ext cx="1704425" cy="2029331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2">
                <a:alpha val="90000"/>
                <a:hueOff val="0"/>
                <a:satOff val="0"/>
                <a:lumOff val="0"/>
                <a:alphaOff val="-40000"/>
                <a:tint val="50000"/>
                <a:satMod val="300000"/>
              </a:schemeClr>
            </a:gs>
            <a:gs pos="35000">
              <a:schemeClr val="accent2">
                <a:alpha val="90000"/>
                <a:hueOff val="0"/>
                <a:satOff val="0"/>
                <a:lumOff val="0"/>
                <a:alphaOff val="-40000"/>
                <a:tint val="37000"/>
                <a:satMod val="300000"/>
              </a:schemeClr>
            </a:gs>
            <a:gs pos="100000">
              <a:schemeClr val="accent2">
                <a:alpha val="90000"/>
                <a:hueOff val="0"/>
                <a:satOff val="0"/>
                <a:lumOff val="0"/>
                <a:alphaOff val="-40000"/>
                <a:tint val="15000"/>
                <a:satMod val="350000"/>
              </a:schemeClr>
            </a:gs>
          </a:gsLst>
          <a:lin ang="16200000" scaled="1"/>
        </a:gradFill>
        <a:ln>
          <a:noFill/>
        </a:ln>
        <a:effectLst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60960" tIns="60960" rIns="60960" bIns="60960" numCol="1" spcCol="1270" anchor="ctr" anchorCtr="0">
          <a:noAutofit/>
        </a:bodyPr>
        <a:lstStyle/>
        <a:p>
          <a:pPr lvl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600" kern="1200"/>
            <a:t>"Salvage Value" can be set at any estimation at the end of the project to recoup cash for assets.</a:t>
          </a:r>
        </a:p>
      </dsp:txBody>
      <dsp:txXfrm>
        <a:off x="11980901" y="692852"/>
        <a:ext cx="1604583" cy="1929489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process1">
  <dgm:title val=""/>
  <dgm:desc val=""/>
  <dgm:catLst>
    <dgm:cat type="process" pri="1000"/>
    <dgm:cat type="convert" pri="15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ch" ptType="node" refType="w"/>
      <dgm:constr type="h" for="ch" ptType="node" op="equ"/>
      <dgm:constr type="primFontSz" for="ch" ptType="node" op="equ" val="65"/>
      <dgm:constr type="w" for="ch" ptType="sibTrans" refType="w" refFor="ch" refPtType="node" op="equ" fact="0.4"/>
      <dgm:constr type="h" for="ch" ptType="sibTrans" op="equ"/>
      <dgm:constr type="primFontSz" for="des" forName="connectorText" op="equ" val="55"/>
      <dgm:constr type="primFontSz" for="des" forName="connectorText" refType="primFontSz" refFor="ch" refPtType="node" op="lte" fact="0.8"/>
    </dgm:constrLst>
    <dgm:ruleLst/>
    <dgm:forEach name="nodesForEach" axis="ch" ptType="node">
      <dgm:layoutNode name="node">
        <dgm:varLst>
          <dgm:bulletEnabled val="1"/>
        </dgm:varLst>
        <dgm:alg type="tx"/>
        <dgm:shape xmlns:r="http://schemas.openxmlformats.org/officeDocument/2006/relationships" type="roundRect" r:blip="">
          <dgm:adjLst>
            <dgm:adj idx="1" val="0.1"/>
          </dgm:adjLst>
        </dgm:shape>
        <dgm:presOf axis="desOrSelf" ptType="node"/>
        <dgm:constrLst>
          <dgm:constr type="h" refType="w" fact="0.6"/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primFontSz" val="18" fact="NaN" max="NaN"/>
          <dgm:rule type="h" val="NaN" fact="1.5" max="NaN"/>
          <dgm:rule type="primFontSz" val="5" fact="NaN" max="NaN"/>
          <dgm:rule type="h" val="INF" fact="NaN" max="NaN"/>
        </dgm:ruleLst>
      </dgm:layoutNode>
      <dgm:forEach name="sibTransForEach" axis="followSib" ptType="sibTrans" cnt="1">
        <dgm:layoutNode name="sibTrans">
          <dgm:alg type="conn">
            <dgm:param type="begPts" val="auto"/>
            <dgm:param type="endPts" val="auto"/>
          </dgm:alg>
          <dgm:shape xmlns:r="http://schemas.openxmlformats.org/officeDocument/2006/relationships" type="conn" r:blip="">
            <dgm:adjLst/>
          </dgm:shape>
          <dgm:presOf axis="self"/>
          <dgm:constrLst>
            <dgm:constr type="h" refType="w" fact="0.62"/>
            <dgm:constr type="connDist"/>
            <dgm:constr type="begPad" refType="connDist" fact="0.25"/>
            <dgm:constr type="endPad" refType="connDist" fact="0.22"/>
          </dgm:constrLst>
          <dgm:ruleLst/>
          <dgm:layoutNode name="connectorText">
            <dgm:alg type="tx">
              <dgm:param type="autoTxRot" val="grav"/>
            </dgm:alg>
            <dgm:shape xmlns:r="http://schemas.openxmlformats.org/officeDocument/2006/relationships" type="conn" r:blip="" hideGeom="1">
              <dgm:adjLst/>
            </dgm:shape>
            <dgm:presOf axis="self"/>
            <dgm:constrLst>
              <dgm:constr type="lMarg"/>
              <dgm:constr type="rMarg"/>
              <dgm:constr type="tMarg"/>
              <dgm:constr type="bMarg"/>
            </dgm:constrLst>
            <dgm:ruleLst>
              <dgm:rule type="primFontSz" val="5" fact="NaN" max="NaN"/>
            </dgm:ruleLst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3">
  <dgm:title val=""/>
  <dgm:desc val=""/>
  <dgm:catLst>
    <dgm:cat type="simple" pri="103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lnNode1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dk1"/>
      </a:fontRef>
    </dgm:style>
  </dgm:styleLbl>
  <dgm:styleLbl name="venn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diagramLayout" Target="../diagrams/layout1.xml"/><Relationship Id="rId2" Type="http://schemas.openxmlformats.org/officeDocument/2006/relationships/diagramData" Target="../diagrams/data1.xml"/><Relationship Id="rId1" Type="http://schemas.openxmlformats.org/officeDocument/2006/relationships/chart" Target="../charts/chart4.xml"/><Relationship Id="rId6" Type="http://schemas.microsoft.com/office/2007/relationships/diagramDrawing" Target="../diagrams/drawing1.xml"/><Relationship Id="rId5" Type="http://schemas.openxmlformats.org/officeDocument/2006/relationships/diagramColors" Target="../diagrams/colors1.xml"/><Relationship Id="rId4" Type="http://schemas.openxmlformats.org/officeDocument/2006/relationships/diagramQuickStyle" Target="../diagrams/quickStyl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</xdr:row>
      <xdr:rowOff>19050</xdr:rowOff>
    </xdr:from>
    <xdr:to>
      <xdr:col>14</xdr:col>
      <xdr:colOff>466725</xdr:colOff>
      <xdr:row>16</xdr:row>
      <xdr:rowOff>47625</xdr:rowOff>
    </xdr:to>
    <xdr:graphicFrame macro="">
      <xdr:nvGraphicFramePr>
        <xdr:cNvPr id="2" name="Chart 1" title="Cash Flows (Thousands)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0.01268</cdr:x>
      <cdr:y>0.21181</cdr:y>
    </cdr:from>
    <cdr:to>
      <cdr:x>0.05072</cdr:x>
      <cdr:y>0.91319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675" y="581025"/>
          <a:ext cx="200025" cy="1924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0.22917</cdr:y>
    </cdr:from>
    <cdr:to>
      <cdr:x>0.03623</cdr:x>
      <cdr:y>0.94097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628650"/>
          <a:ext cx="190500" cy="1952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Cash</a:t>
          </a:r>
          <a:r>
            <a:rPr lang="en-US" sz="1100" baseline="0"/>
            <a:t> Flows (Thousands)</a:t>
          </a:r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19050</xdr:rowOff>
    </xdr:from>
    <xdr:to>
      <xdr:col>16</xdr:col>
      <xdr:colOff>95250</xdr:colOff>
      <xdr:row>25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542924</xdr:colOff>
      <xdr:row>26</xdr:row>
      <xdr:rowOff>109536</xdr:rowOff>
    </xdr:from>
    <xdr:to>
      <xdr:col>16</xdr:col>
      <xdr:colOff>114299</xdr:colOff>
      <xdr:row>38</xdr:row>
      <xdr:rowOff>171449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17318</xdr:rowOff>
    </xdr:from>
    <xdr:to>
      <xdr:col>8</xdr:col>
      <xdr:colOff>1731</xdr:colOff>
      <xdr:row>25</xdr:row>
      <xdr:rowOff>74975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138544</xdr:rowOff>
    </xdr:from>
    <xdr:to>
      <xdr:col>7</xdr:col>
      <xdr:colOff>1795831</xdr:colOff>
      <xdr:row>43</xdr:row>
      <xdr:rowOff>24739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" r:lo="rId3" r:qs="rId4" r:cs="rId5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0.41336</cdr:x>
      <cdr:y>0.86455</cdr:y>
    </cdr:from>
    <cdr:to>
      <cdr:x>0.49505</cdr:x>
      <cdr:y>0.90212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A8B1E7A5-C312-4311-ABE3-2E955EF37C38}"/>
            </a:ext>
          </a:extLst>
        </cdr:cNvPr>
        <cdr:cNvSpPr txBox="1"/>
      </cdr:nvSpPr>
      <cdr:spPr>
        <a:xfrm xmlns:a="http://schemas.openxmlformats.org/drawingml/2006/main">
          <a:off x="5638800" y="2849707"/>
          <a:ext cx="1114425" cy="123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0.53764</cdr:x>
      <cdr:y>0.84144</cdr:y>
    </cdr:from>
    <cdr:to>
      <cdr:x>0.57185</cdr:x>
      <cdr:y>0.90212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xmlns="" id="{81467DF4-B8CC-4998-B8EA-3A09B4A1F506}"/>
            </a:ext>
          </a:extLst>
        </cdr:cNvPr>
        <cdr:cNvSpPr txBox="1"/>
      </cdr:nvSpPr>
      <cdr:spPr>
        <a:xfrm xmlns:a="http://schemas.openxmlformats.org/drawingml/2006/main">
          <a:off x="7334250" y="2773506"/>
          <a:ext cx="4667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b="1">
              <a:latin typeface="Times New Roman" panose="02020603050405020304" pitchFamily="18" charset="0"/>
              <a:cs typeface="Times New Roman" panose="02020603050405020304" pitchFamily="18" charset="0"/>
            </a:rPr>
            <a:t>Year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wnloads/9571660%20-%20%20Solu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 1"/>
      <sheetName val="Part 2"/>
    </sheetNames>
    <sheetDataSet>
      <sheetData sheetId="0">
        <row r="1">
          <cell r="B1" t="str">
            <v>Initial Cost</v>
          </cell>
          <cell r="C1" t="str">
            <v>Net Annual Cash Flow</v>
          </cell>
          <cell r="D1" t="str">
            <v>Annual Cost</v>
          </cell>
          <cell r="E1" t="str">
            <v>Year 3 Overhaul</v>
          </cell>
          <cell r="F1" t="str">
            <v>Year 6 Clean-up Cost</v>
          </cell>
          <cell r="H1" t="str">
            <v>Depreciation</v>
          </cell>
        </row>
        <row r="2">
          <cell r="A2">
            <v>0</v>
          </cell>
          <cell r="B2">
            <v>-100000</v>
          </cell>
        </row>
        <row r="3">
          <cell r="A3">
            <v>1</v>
          </cell>
          <cell r="C3">
            <v>81155</v>
          </cell>
          <cell r="D3">
            <v>20000</v>
          </cell>
          <cell r="H3">
            <v>16666.666666666668</v>
          </cell>
        </row>
        <row r="4">
          <cell r="A4">
            <v>2</v>
          </cell>
          <cell r="C4">
            <v>61155</v>
          </cell>
          <cell r="D4">
            <v>20000</v>
          </cell>
          <cell r="H4">
            <v>16666.666666666668</v>
          </cell>
        </row>
        <row r="5">
          <cell r="A5">
            <v>3</v>
          </cell>
          <cell r="C5">
            <v>61155</v>
          </cell>
          <cell r="D5">
            <v>20000</v>
          </cell>
          <cell r="E5">
            <v>-15390</v>
          </cell>
          <cell r="H5">
            <v>16666.666666666668</v>
          </cell>
        </row>
        <row r="6">
          <cell r="A6">
            <v>4</v>
          </cell>
          <cell r="C6">
            <v>61155</v>
          </cell>
          <cell r="D6">
            <v>20000</v>
          </cell>
          <cell r="H6">
            <v>16666.666666666668</v>
          </cell>
        </row>
        <row r="7">
          <cell r="A7">
            <v>5</v>
          </cell>
          <cell r="C7">
            <v>61155</v>
          </cell>
          <cell r="D7">
            <v>20000</v>
          </cell>
          <cell r="H7">
            <v>16666.666666666668</v>
          </cell>
        </row>
        <row r="8">
          <cell r="A8">
            <v>6</v>
          </cell>
          <cell r="C8">
            <v>61155</v>
          </cell>
          <cell r="D8">
            <v>20000</v>
          </cell>
          <cell r="F8">
            <v>-17690</v>
          </cell>
          <cell r="H8">
            <v>16666.666666666668</v>
          </cell>
        </row>
      </sheetData>
      <sheetData sheetId="1"/>
    </sheetDataSet>
  </externalBook>
</externalLink>
</file>

<file path=xl/tables/table1.xml><?xml version="1.0" encoding="utf-8"?>
<table xmlns="http://schemas.openxmlformats.org/spreadsheetml/2006/main" id="1" name="Table1" displayName="Table1" ref="A1:P9" totalsRowShown="0" headerRowDxfId="17" dataDxfId="16">
  <autoFilter ref="A1:P9"/>
  <tableColumns count="16">
    <tableColumn id="1" name="Year" dataDxfId="15"/>
    <tableColumn id="2" name="Initial Cost" dataDxfId="14"/>
    <tableColumn id="3" name="Net Annual Cash Flow" dataDxfId="13"/>
    <tableColumn id="7" name="Annual Cost" dataDxfId="12"/>
    <tableColumn id="4" name="Year 3 Overhaul" dataDxfId="11"/>
    <tableColumn id="5" name="Year 6 Clean-up Cost" dataDxfId="10"/>
    <tableColumn id="8" name="Salvage Value" dataDxfId="9"/>
    <tableColumn id="6" name="Depreciation" dataDxfId="8"/>
    <tableColumn id="9" name="Equipment Sold For" dataDxfId="7"/>
    <tableColumn id="10" name="Tax Rate" dataDxfId="6"/>
    <tableColumn id="11" name="Discount Rate" dataDxfId="5"/>
    <tableColumn id="12" name="Profit Before Tax" dataDxfId="4">
      <calculatedColumnFormula>Table1[[#This Row],[Net Annual Cash Flow]]-Table1[[#This Row],[Annual Cost]]-Table1[[#This Row],[Depreciation]]+Table1[[#This Row],[Year 3 Overhaul]]</calculatedColumnFormula>
    </tableColumn>
    <tableColumn id="13" name="Tax" dataDxfId="3">
      <calculatedColumnFormula>Table1[[#This Row],[Profit Before Tax]]*Table1[[#This Row],[Tax Rate]]</calculatedColumnFormula>
    </tableColumn>
    <tableColumn id="14" name="Profit After Tax" dataDxfId="2">
      <calculatedColumnFormula>Table1[[#This Row],[Profit Before Tax]]-Table1[[#This Row],[Tax]]</calculatedColumnFormula>
    </tableColumn>
    <tableColumn id="15" name="Profit Aftr Tax Cash Flows" dataDxfId="1">
      <calculatedColumnFormula>Table1[[#This Row],[Profit After Tax]]+Table1[[#This Row],[Depreciation]]</calculatedColumnFormula>
    </tableColumn>
    <tableColumn id="16" name="Net Present Value (NPV) (Subtotal)" dataDxfId="0">
      <calculatedColumnFormula>Table1[[#This Row],[Profit Aftr Tax Cash Flows]]/(1+Table1[[#This Row],[Discount Rate]])^Table1[[#This Row],[Year]]</calculatedColumnFormula>
    </tableColumn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F15"/>
  <sheetViews>
    <sheetView topLeftCell="B1" workbookViewId="0">
      <selection activeCell="C15" sqref="C15:F15"/>
    </sheetView>
  </sheetViews>
  <sheetFormatPr defaultRowHeight="15" x14ac:dyDescent="0.25"/>
  <cols>
    <col min="1" max="3" width="9" style="5"/>
    <col min="4" max="4" width="11.875" style="5" bestFit="1" customWidth="1"/>
    <col min="5" max="16384" width="9" style="5"/>
  </cols>
  <sheetData>
    <row r="4" spans="3:6" s="2" customFormat="1" ht="14.25" x14ac:dyDescent="0.2">
      <c r="C4" s="6" t="s">
        <v>0</v>
      </c>
      <c r="D4" s="6" t="s">
        <v>1</v>
      </c>
      <c r="E4" s="6" t="s">
        <v>2</v>
      </c>
      <c r="F4" s="6" t="s">
        <v>3</v>
      </c>
    </row>
    <row r="5" spans="3:6" x14ac:dyDescent="0.25">
      <c r="C5" s="3">
        <v>0</v>
      </c>
      <c r="D5" s="4">
        <v>-80000</v>
      </c>
      <c r="E5" s="3"/>
      <c r="F5" s="3"/>
    </row>
    <row r="6" spans="3:6" x14ac:dyDescent="0.25">
      <c r="C6" s="3">
        <v>1</v>
      </c>
      <c r="D6" s="3"/>
      <c r="E6" s="4">
        <v>-12000</v>
      </c>
      <c r="F6" s="3"/>
    </row>
    <row r="7" spans="3:6" x14ac:dyDescent="0.25">
      <c r="C7" s="3">
        <v>2</v>
      </c>
      <c r="D7" s="3"/>
      <c r="E7" s="4">
        <v>-12000</v>
      </c>
      <c r="F7" s="3"/>
    </row>
    <row r="8" spans="3:6" x14ac:dyDescent="0.25">
      <c r="C8" s="3">
        <v>3</v>
      </c>
      <c r="D8" s="3"/>
      <c r="E8" s="4">
        <v>-12000</v>
      </c>
      <c r="F8" s="4">
        <v>-25000</v>
      </c>
    </row>
    <row r="9" spans="3:6" x14ac:dyDescent="0.25">
      <c r="C9" s="3">
        <v>4</v>
      </c>
      <c r="D9" s="3"/>
      <c r="E9" s="4">
        <v>-12000</v>
      </c>
      <c r="F9" s="3"/>
    </row>
    <row r="10" spans="3:6" x14ac:dyDescent="0.25">
      <c r="C10" s="3">
        <v>5</v>
      </c>
      <c r="D10" s="3"/>
      <c r="E10" s="4">
        <v>-12000</v>
      </c>
      <c r="F10" s="3"/>
    </row>
    <row r="11" spans="3:6" x14ac:dyDescent="0.25">
      <c r="C11" s="3">
        <v>6</v>
      </c>
      <c r="D11" s="3"/>
      <c r="E11" s="4">
        <v>-12000</v>
      </c>
      <c r="F11" s="3"/>
    </row>
    <row r="12" spans="3:6" x14ac:dyDescent="0.25">
      <c r="C12" s="3">
        <v>7</v>
      </c>
      <c r="D12" s="3"/>
      <c r="E12" s="4">
        <v>-12000</v>
      </c>
      <c r="F12" s="3"/>
    </row>
    <row r="13" spans="3:6" x14ac:dyDescent="0.25">
      <c r="C13" s="3">
        <v>8</v>
      </c>
      <c r="D13" s="3"/>
      <c r="E13" s="4">
        <v>-12000</v>
      </c>
      <c r="F13" s="3"/>
    </row>
    <row r="14" spans="3:6" x14ac:dyDescent="0.25">
      <c r="C14" s="3">
        <v>9</v>
      </c>
      <c r="D14" s="3"/>
      <c r="E14" s="4">
        <v>-12000</v>
      </c>
      <c r="F14" s="3"/>
    </row>
    <row r="15" spans="3:6" x14ac:dyDescent="0.25">
      <c r="C15" s="7">
        <v>10</v>
      </c>
      <c r="D15" s="8">
        <v>10000</v>
      </c>
      <c r="E15" s="8">
        <v>-12000</v>
      </c>
      <c r="F15" s="7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34"/>
  <sheetViews>
    <sheetView topLeftCell="A19" workbookViewId="0">
      <selection activeCell="B17" sqref="B17:G17"/>
    </sheetView>
  </sheetViews>
  <sheetFormatPr defaultRowHeight="15" x14ac:dyDescent="0.25"/>
  <cols>
    <col min="1" max="1" width="9" style="5"/>
    <col min="2" max="2" width="13.25" style="5" bestFit="1" customWidth="1"/>
    <col min="3" max="3" width="12" style="5" bestFit="1" customWidth="1"/>
    <col min="4" max="4" width="9" style="5" hidden="1" customWidth="1"/>
    <col min="5" max="5" width="10.5" style="5" bestFit="1" customWidth="1"/>
    <col min="6" max="6" width="12.875" style="5" bestFit="1" customWidth="1"/>
    <col min="7" max="7" width="11" style="5" bestFit="1" customWidth="1"/>
    <col min="8" max="16384" width="9" style="5"/>
  </cols>
  <sheetData>
    <row r="5" spans="2:8" s="2" customFormat="1" ht="14.25" x14ac:dyDescent="0.2">
      <c r="B5" s="6" t="s">
        <v>0</v>
      </c>
      <c r="C5" s="6" t="s">
        <v>1</v>
      </c>
      <c r="D5" s="6" t="s">
        <v>2</v>
      </c>
      <c r="E5" s="6" t="s">
        <v>3</v>
      </c>
      <c r="F5" s="6" t="s">
        <v>5</v>
      </c>
      <c r="G5" s="6" t="s">
        <v>19</v>
      </c>
      <c r="H5" s="1" t="s">
        <v>4</v>
      </c>
    </row>
    <row r="6" spans="2:8" x14ac:dyDescent="0.25">
      <c r="B6" s="3">
        <v>0</v>
      </c>
      <c r="C6" s="9">
        <v>-90000</v>
      </c>
      <c r="D6" s="9"/>
      <c r="E6" s="9"/>
      <c r="F6" s="9"/>
      <c r="G6" s="9"/>
    </row>
    <row r="7" spans="2:8" x14ac:dyDescent="0.25">
      <c r="B7" s="3">
        <v>1</v>
      </c>
      <c r="C7" s="9"/>
      <c r="D7" s="9" t="s">
        <v>4</v>
      </c>
      <c r="E7" s="9">
        <v>0</v>
      </c>
      <c r="F7" s="9">
        <f>30000+E7</f>
        <v>30000</v>
      </c>
      <c r="G7" s="9">
        <f>F7/(1+C34)^B7</f>
        <v>27272.727272727272</v>
      </c>
    </row>
    <row r="8" spans="2:8" x14ac:dyDescent="0.25">
      <c r="B8" s="3">
        <v>2</v>
      </c>
      <c r="C8" s="9"/>
      <c r="D8" s="9" t="s">
        <v>4</v>
      </c>
      <c r="E8" s="9">
        <v>0</v>
      </c>
      <c r="F8" s="9">
        <f t="shared" ref="F8:F12" si="0">30000+E8</f>
        <v>30000</v>
      </c>
      <c r="G8" s="9">
        <f>F8/(1+C34)^B8</f>
        <v>24793.388429752064</v>
      </c>
    </row>
    <row r="9" spans="2:8" x14ac:dyDescent="0.25">
      <c r="B9" s="3">
        <v>3</v>
      </c>
      <c r="C9" s="9"/>
      <c r="D9" s="9" t="s">
        <v>4</v>
      </c>
      <c r="E9" s="9">
        <v>-10000</v>
      </c>
      <c r="F9" s="9">
        <f t="shared" si="0"/>
        <v>20000</v>
      </c>
      <c r="G9" s="9">
        <f>F9/(1+C34)^B9</f>
        <v>15026.296018031551</v>
      </c>
    </row>
    <row r="10" spans="2:8" x14ac:dyDescent="0.25">
      <c r="B10" s="3">
        <v>4</v>
      </c>
      <c r="C10" s="9"/>
      <c r="D10" s="9" t="s">
        <v>4</v>
      </c>
      <c r="E10" s="9">
        <v>0</v>
      </c>
      <c r="F10" s="9">
        <f t="shared" si="0"/>
        <v>30000</v>
      </c>
      <c r="G10" s="9">
        <f>F10/(1+C34)^B10</f>
        <v>20490.403660952114</v>
      </c>
    </row>
    <row r="11" spans="2:8" x14ac:dyDescent="0.25">
      <c r="B11" s="3">
        <v>5</v>
      </c>
      <c r="C11" s="9"/>
      <c r="D11" s="9" t="s">
        <v>4</v>
      </c>
      <c r="E11" s="9">
        <v>0</v>
      </c>
      <c r="F11" s="9">
        <f t="shared" si="0"/>
        <v>30000</v>
      </c>
      <c r="G11" s="9">
        <f>F11/(1+C34)^B11</f>
        <v>18627.63969177465</v>
      </c>
    </row>
    <row r="12" spans="2:8" x14ac:dyDescent="0.25">
      <c r="B12" s="3">
        <v>6</v>
      </c>
      <c r="C12" s="9"/>
      <c r="D12" s="9" t="s">
        <v>4</v>
      </c>
      <c r="E12" s="9">
        <v>-15000</v>
      </c>
      <c r="F12" s="9">
        <f t="shared" si="0"/>
        <v>15000</v>
      </c>
      <c r="G12" s="9">
        <f>F12/(1+C34)^B12</f>
        <v>8467.108950806658</v>
      </c>
    </row>
    <row r="13" spans="2:8" x14ac:dyDescent="0.25">
      <c r="G13" s="10">
        <f>SUM(G7:G12)</f>
        <v>114677.56402404432</v>
      </c>
    </row>
    <row r="14" spans="2:8" x14ac:dyDescent="0.25">
      <c r="B14" s="33" t="s">
        <v>13</v>
      </c>
      <c r="C14" s="33"/>
      <c r="D14" s="33"/>
      <c r="E14" s="33"/>
      <c r="F14" s="10">
        <f>SUM(F5:F12)</f>
        <v>155000</v>
      </c>
    </row>
    <row r="17" spans="2:7" x14ac:dyDescent="0.25">
      <c r="B17" s="34" t="s">
        <v>20</v>
      </c>
      <c r="C17" s="34"/>
      <c r="D17" s="2"/>
      <c r="E17" s="2"/>
      <c r="F17" s="35" t="s">
        <v>21</v>
      </c>
      <c r="G17" s="35"/>
    </row>
    <row r="18" spans="2:7" x14ac:dyDescent="0.25">
      <c r="B18" s="11" t="s">
        <v>12</v>
      </c>
      <c r="C18" s="12">
        <f>C21/(1+C22)^C23</f>
        <v>87493.459158335463</v>
      </c>
      <c r="F18" s="13" t="s">
        <v>17</v>
      </c>
      <c r="G18" s="12">
        <f>G21*(1+G22)^G23</f>
        <v>155000.00149106007</v>
      </c>
    </row>
    <row r="19" spans="2:7" x14ac:dyDescent="0.25">
      <c r="B19" s="11"/>
      <c r="C19" s="11"/>
      <c r="F19" s="13"/>
      <c r="G19" s="13"/>
    </row>
    <row r="20" spans="2:7" x14ac:dyDescent="0.25">
      <c r="B20" s="11"/>
      <c r="C20" s="11"/>
      <c r="F20" s="13"/>
      <c r="G20" s="13"/>
    </row>
    <row r="21" spans="2:7" x14ac:dyDescent="0.25">
      <c r="B21" s="11" t="s">
        <v>14</v>
      </c>
      <c r="C21" s="14">
        <v>155000</v>
      </c>
      <c r="F21" s="13" t="s">
        <v>18</v>
      </c>
      <c r="G21" s="15">
        <v>87493.46</v>
      </c>
    </row>
    <row r="22" spans="2:7" x14ac:dyDescent="0.25">
      <c r="B22" s="11" t="s">
        <v>15</v>
      </c>
      <c r="C22" s="16">
        <v>0.1</v>
      </c>
      <c r="F22" s="13" t="s">
        <v>15</v>
      </c>
      <c r="G22" s="16">
        <v>0.1</v>
      </c>
    </row>
    <row r="23" spans="2:7" x14ac:dyDescent="0.25">
      <c r="B23" s="11" t="s">
        <v>16</v>
      </c>
      <c r="C23" s="16">
        <v>6</v>
      </c>
      <c r="F23" s="13" t="s">
        <v>16</v>
      </c>
      <c r="G23" s="16">
        <v>6</v>
      </c>
    </row>
    <row r="29" spans="2:7" x14ac:dyDescent="0.25">
      <c r="B29" s="17" t="s">
        <v>6</v>
      </c>
      <c r="C29" s="18">
        <v>100000</v>
      </c>
    </row>
    <row r="30" spans="2:7" ht="25.5" x14ac:dyDescent="0.25">
      <c r="B30" s="19" t="s">
        <v>7</v>
      </c>
      <c r="C30" s="18">
        <v>30000</v>
      </c>
      <c r="F30" s="5" t="s">
        <v>4</v>
      </c>
    </row>
    <row r="31" spans="2:7" x14ac:dyDescent="0.25">
      <c r="B31" s="19" t="s">
        <v>8</v>
      </c>
      <c r="C31" s="18">
        <v>10000</v>
      </c>
    </row>
    <row r="32" spans="2:7" ht="25.5" x14ac:dyDescent="0.25">
      <c r="B32" s="19" t="s">
        <v>9</v>
      </c>
      <c r="C32" s="18">
        <v>15000</v>
      </c>
    </row>
    <row r="33" spans="2:3" ht="25.5" x14ac:dyDescent="0.25">
      <c r="B33" s="19" t="s">
        <v>10</v>
      </c>
      <c r="C33" s="18">
        <v>10000</v>
      </c>
    </row>
    <row r="34" spans="2:3" ht="25.5" x14ac:dyDescent="0.25">
      <c r="B34" s="19" t="s">
        <v>11</v>
      </c>
      <c r="C34" s="19">
        <v>0.1</v>
      </c>
    </row>
  </sheetData>
  <mergeCells count="3">
    <mergeCell ref="B14:E14"/>
    <mergeCell ref="B17:C17"/>
    <mergeCell ref="F17:G1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topLeftCell="C1" workbookViewId="0">
      <selection activeCell="C4" sqref="C4"/>
    </sheetView>
  </sheetViews>
  <sheetFormatPr defaultRowHeight="15" x14ac:dyDescent="0.25"/>
  <cols>
    <col min="1" max="1" width="22.375" style="26" customWidth="1"/>
    <col min="2" max="8" width="22.375" style="5" customWidth="1"/>
    <col min="9" max="9" width="10.625" style="5" customWidth="1"/>
    <col min="10" max="14" width="9" style="5"/>
    <col min="15" max="16" width="9" style="5" bestFit="1" customWidth="1"/>
    <col min="17" max="16384" width="9" style="5"/>
  </cols>
  <sheetData>
    <row r="1" spans="1:17" ht="71.25" x14ac:dyDescent="0.25">
      <c r="A1" s="20" t="s">
        <v>0</v>
      </c>
      <c r="B1" s="1" t="s">
        <v>6</v>
      </c>
      <c r="C1" s="1" t="s">
        <v>22</v>
      </c>
      <c r="D1" s="1" t="s">
        <v>23</v>
      </c>
      <c r="E1" s="1" t="s">
        <v>8</v>
      </c>
      <c r="F1" s="1" t="s">
        <v>24</v>
      </c>
      <c r="G1" s="1" t="s">
        <v>25</v>
      </c>
      <c r="H1" s="1" t="s">
        <v>26</v>
      </c>
      <c r="I1" s="21" t="s">
        <v>27</v>
      </c>
      <c r="J1" s="1" t="s">
        <v>28</v>
      </c>
      <c r="K1" s="21" t="s">
        <v>29</v>
      </c>
      <c r="L1" s="21" t="s">
        <v>30</v>
      </c>
      <c r="M1" s="1" t="s">
        <v>31</v>
      </c>
      <c r="N1" s="21" t="s">
        <v>32</v>
      </c>
      <c r="O1" s="21" t="s">
        <v>33</v>
      </c>
      <c r="P1" s="21" t="s">
        <v>34</v>
      </c>
    </row>
    <row r="2" spans="1:17" x14ac:dyDescent="0.25">
      <c r="A2" s="22">
        <v>0</v>
      </c>
      <c r="B2" s="23">
        <v>-100000</v>
      </c>
      <c r="C2" s="23"/>
      <c r="D2" s="23"/>
      <c r="E2" s="23"/>
      <c r="F2" s="23"/>
      <c r="G2" s="23"/>
      <c r="H2" s="23"/>
      <c r="I2" s="23"/>
      <c r="J2" s="23"/>
      <c r="K2" s="24">
        <v>0.1</v>
      </c>
      <c r="L2" s="23">
        <f>Table1[[#This Row],[Net Annual Cash Flow]]-Table1[[#This Row],[Annual Cost]]-Table1[[#This Row],[Depreciation]]+Table1[[#This Row],[Year 3 Overhaul]]</f>
        <v>0</v>
      </c>
      <c r="M2" s="23">
        <f>Table1[[#This Row],[Profit Before Tax]]*Table1[[#This Row],[Tax Rate]]</f>
        <v>0</v>
      </c>
      <c r="N2" s="23">
        <f>Table1[[#This Row],[Profit Before Tax]]-Table1[[#This Row],[Tax]]</f>
        <v>0</v>
      </c>
      <c r="O2" s="23">
        <v>-100000</v>
      </c>
      <c r="P2" s="23">
        <f>Table1[[#This Row],[Profit Aftr Tax Cash Flows]]/(1+Table1[[#This Row],[Discount Rate]])^Table1[[#This Row],[Year]]</f>
        <v>-100000</v>
      </c>
    </row>
    <row r="3" spans="1:17" x14ac:dyDescent="0.25">
      <c r="A3" s="22">
        <v>1</v>
      </c>
      <c r="B3" s="23"/>
      <c r="C3" s="23">
        <f>81155</f>
        <v>81155</v>
      </c>
      <c r="D3" s="23">
        <v>20000</v>
      </c>
      <c r="E3" s="23"/>
      <c r="F3" s="23"/>
      <c r="G3" s="23"/>
      <c r="H3" s="32">
        <v>15000</v>
      </c>
      <c r="I3" s="23"/>
      <c r="J3" s="25">
        <v>0.35</v>
      </c>
      <c r="K3" s="24">
        <v>0.1</v>
      </c>
      <c r="L3" s="23">
        <f>Table1[[#This Row],[Net Annual Cash Flow]]-Table1[[#This Row],[Annual Cost]]-Table1[[#This Row],[Depreciation]]+Table1[[#This Row],[Year 3 Overhaul]]</f>
        <v>46155</v>
      </c>
      <c r="M3" s="23">
        <f>Table1[[#This Row],[Profit Before Tax]]*Table1[[#This Row],[Tax Rate]]</f>
        <v>16154.249999999998</v>
      </c>
      <c r="N3" s="23">
        <f>Table1[[#This Row],[Profit Before Tax]]-Table1[[#This Row],[Tax]]</f>
        <v>30000.75</v>
      </c>
      <c r="O3" s="23">
        <f>Table1[[#This Row],[Profit After Tax]]+Table1[[#This Row],[Depreciation]]</f>
        <v>45000.75</v>
      </c>
      <c r="P3" s="23">
        <f>Table1[[#This Row],[Profit Aftr Tax Cash Flows]]/(1+Table1[[#This Row],[Discount Rate]])^Table1[[#This Row],[Year]]</f>
        <v>40909.772727272721</v>
      </c>
    </row>
    <row r="4" spans="1:17" x14ac:dyDescent="0.25">
      <c r="A4" s="22">
        <v>2</v>
      </c>
      <c r="B4" s="23"/>
      <c r="C4" s="32">
        <f t="shared" ref="C4:C8" si="0">81155</f>
        <v>81155</v>
      </c>
      <c r="D4" s="23">
        <v>20000</v>
      </c>
      <c r="E4" s="23"/>
      <c r="F4" s="23"/>
      <c r="G4" s="23"/>
      <c r="H4" s="32">
        <f>H3</f>
        <v>15000</v>
      </c>
      <c r="I4" s="23"/>
      <c r="J4" s="25">
        <v>0.35</v>
      </c>
      <c r="K4" s="24">
        <v>0.1</v>
      </c>
      <c r="L4" s="23">
        <f>Table1[[#This Row],[Net Annual Cash Flow]]-Table1[[#This Row],[Annual Cost]]-Table1[[#This Row],[Depreciation]]+Table1[[#This Row],[Year 3 Overhaul]]</f>
        <v>46155</v>
      </c>
      <c r="M4" s="23">
        <f>Table1[[#This Row],[Profit Before Tax]]*Table1[[#This Row],[Tax Rate]]</f>
        <v>16154.249999999998</v>
      </c>
      <c r="N4" s="23">
        <f>Table1[[#This Row],[Profit Before Tax]]-Table1[[#This Row],[Tax]]</f>
        <v>30000.75</v>
      </c>
      <c r="O4" s="23">
        <f>Table1[[#This Row],[Profit After Tax]]+Table1[[#This Row],[Depreciation]]</f>
        <v>45000.75</v>
      </c>
      <c r="P4" s="23">
        <f>Table1[[#This Row],[Profit Aftr Tax Cash Flows]]/(1+Table1[[#This Row],[Discount Rate]])^Table1[[#This Row],[Year]]</f>
        <v>37190.702479338834</v>
      </c>
    </row>
    <row r="5" spans="1:17" x14ac:dyDescent="0.25">
      <c r="A5" s="22">
        <v>3</v>
      </c>
      <c r="B5" s="23"/>
      <c r="C5" s="32">
        <f t="shared" si="0"/>
        <v>81155</v>
      </c>
      <c r="D5" s="23">
        <v>20000</v>
      </c>
      <c r="E5" s="23">
        <v>-15390</v>
      </c>
      <c r="F5" s="23"/>
      <c r="G5" s="23"/>
      <c r="H5" s="32">
        <f>H4</f>
        <v>15000</v>
      </c>
      <c r="I5" s="23"/>
      <c r="J5" s="25">
        <v>0.35</v>
      </c>
      <c r="K5" s="24">
        <v>0.1</v>
      </c>
      <c r="L5" s="23">
        <f>Table1[[#This Row],[Net Annual Cash Flow]]-Table1[[#This Row],[Annual Cost]]-Table1[[#This Row],[Depreciation]]+Table1[[#This Row],[Year 3 Overhaul]]</f>
        <v>30765</v>
      </c>
      <c r="M5" s="23">
        <f>Table1[[#This Row],[Profit Before Tax]]*Table1[[#This Row],[Tax Rate]]</f>
        <v>10767.75</v>
      </c>
      <c r="N5" s="23">
        <f>Table1[[#This Row],[Profit Before Tax]]-Table1[[#This Row],[Tax]]</f>
        <v>19997.25</v>
      </c>
      <c r="O5" s="23">
        <f>Table1[[#This Row],[Profit After Tax]]+Table1[[#This Row],[Depreciation]]</f>
        <v>34997.25</v>
      </c>
      <c r="P5" s="23">
        <f>Table1[[#This Row],[Profit Aftr Tax Cash Flows]]/(1+Table1[[#This Row],[Discount Rate]])^Table1[[#This Row],[Year]]</f>
        <v>26293.951915852733</v>
      </c>
    </row>
    <row r="6" spans="1:17" x14ac:dyDescent="0.25">
      <c r="A6" s="22">
        <v>4</v>
      </c>
      <c r="B6" s="23"/>
      <c r="C6" s="32">
        <f t="shared" si="0"/>
        <v>81155</v>
      </c>
      <c r="D6" s="23">
        <v>20000</v>
      </c>
      <c r="E6" s="23"/>
      <c r="F6" s="23"/>
      <c r="G6" s="23"/>
      <c r="H6" s="32">
        <f>H5</f>
        <v>15000</v>
      </c>
      <c r="I6" s="23"/>
      <c r="J6" s="25">
        <v>0.35</v>
      </c>
      <c r="K6" s="24">
        <v>0.1</v>
      </c>
      <c r="L6" s="23">
        <f>Table1[[#This Row],[Net Annual Cash Flow]]-Table1[[#This Row],[Annual Cost]]-Table1[[#This Row],[Depreciation]]+Table1[[#This Row],[Year 3 Overhaul]]</f>
        <v>46155</v>
      </c>
      <c r="M6" s="23">
        <f>Table1[[#This Row],[Profit Before Tax]]*Table1[[#This Row],[Tax Rate]]</f>
        <v>16154.249999999998</v>
      </c>
      <c r="N6" s="23">
        <f>Table1[[#This Row],[Profit Before Tax]]-Table1[[#This Row],[Tax]]</f>
        <v>30000.75</v>
      </c>
      <c r="O6" s="23">
        <f>Table1[[#This Row],[Profit After Tax]]+Table1[[#This Row],[Depreciation]]</f>
        <v>45000.75</v>
      </c>
      <c r="P6" s="23">
        <f>Table1[[#This Row],[Profit Aftr Tax Cash Flows]]/(1+Table1[[#This Row],[Discount Rate]])^Table1[[#This Row],[Year]]</f>
        <v>30736.117751519698</v>
      </c>
    </row>
    <row r="7" spans="1:17" x14ac:dyDescent="0.25">
      <c r="A7" s="22">
        <v>5</v>
      </c>
      <c r="B7" s="23"/>
      <c r="C7" s="32">
        <f t="shared" si="0"/>
        <v>81155</v>
      </c>
      <c r="D7" s="23">
        <v>20000</v>
      </c>
      <c r="E7" s="23"/>
      <c r="F7" s="23"/>
      <c r="G7" s="23"/>
      <c r="H7" s="32">
        <f>H6</f>
        <v>15000</v>
      </c>
      <c r="I7" s="23"/>
      <c r="J7" s="25">
        <v>0.35</v>
      </c>
      <c r="K7" s="24">
        <v>0.1</v>
      </c>
      <c r="L7" s="23">
        <f>Table1[[#This Row],[Net Annual Cash Flow]]-Table1[[#This Row],[Annual Cost]]-Table1[[#This Row],[Depreciation]]+Table1[[#This Row],[Year 3 Overhaul]]</f>
        <v>46155</v>
      </c>
      <c r="M7" s="23">
        <f>Table1[[#This Row],[Profit Before Tax]]*Table1[[#This Row],[Tax Rate]]</f>
        <v>16154.249999999998</v>
      </c>
      <c r="N7" s="23">
        <f>Table1[[#This Row],[Profit Before Tax]]-Table1[[#This Row],[Tax]]</f>
        <v>30000.75</v>
      </c>
      <c r="O7" s="23">
        <f>Table1[[#This Row],[Profit After Tax]]+Table1[[#This Row],[Depreciation]]</f>
        <v>45000.75</v>
      </c>
      <c r="P7" s="23">
        <f>Table1[[#This Row],[Profit Aftr Tax Cash Flows]]/(1+Table1[[#This Row],[Discount Rate]])^Table1[[#This Row],[Year]]</f>
        <v>27941.925228654269</v>
      </c>
    </row>
    <row r="8" spans="1:17" x14ac:dyDescent="0.25">
      <c r="A8" s="22">
        <v>6</v>
      </c>
      <c r="B8" s="23"/>
      <c r="C8" s="32">
        <f t="shared" si="0"/>
        <v>81155</v>
      </c>
      <c r="D8" s="23">
        <v>20000</v>
      </c>
      <c r="E8" s="23"/>
      <c r="F8" s="23">
        <v>-17690</v>
      </c>
      <c r="G8" s="23">
        <v>10000</v>
      </c>
      <c r="H8" s="32">
        <f>H7</f>
        <v>15000</v>
      </c>
      <c r="I8" s="23">
        <v>20000</v>
      </c>
      <c r="J8" s="25">
        <v>0.35</v>
      </c>
      <c r="K8" s="24">
        <v>0.1</v>
      </c>
      <c r="L8" s="32">
        <v>38465</v>
      </c>
      <c r="M8" s="32">
        <f>Table1[[#This Row],[Profit Before Tax]]*Table1[[#This Row],[Tax Rate]]</f>
        <v>13462.75</v>
      </c>
      <c r="N8" s="23">
        <f>Table1[[#This Row],[Profit Before Tax]]-Table1[[#This Row],[Tax]]</f>
        <v>25002.25</v>
      </c>
      <c r="O8" s="32">
        <f>Table1[[#This Row],[Profit After Tax]]+Table1[[#This Row],[Depreciation]]+10000</f>
        <v>50002.25</v>
      </c>
      <c r="P8" s="32">
        <f>Table1[[#This Row],[Profit Aftr Tax Cash Flows]]/(1+Table1[[#This Row],[Discount Rate]])^Table1[[#This Row],[Year]]</f>
        <v>28224.96656903148</v>
      </c>
    </row>
    <row r="9" spans="1:17" x14ac:dyDescent="0.25">
      <c r="F9" s="27"/>
      <c r="G9" s="27"/>
      <c r="H9" s="28"/>
      <c r="I9" s="29"/>
      <c r="J9" s="23"/>
      <c r="K9" s="23"/>
      <c r="L9" s="23"/>
      <c r="M9" s="23"/>
      <c r="N9" s="23"/>
      <c r="O9" s="23"/>
      <c r="P9" s="32">
        <f>SUBTOTAL(109,P2:P8)</f>
        <v>91297.43667166974</v>
      </c>
    </row>
    <row r="10" spans="1:17" x14ac:dyDescent="0.25">
      <c r="F10" s="30"/>
      <c r="G10" s="30"/>
      <c r="H10" s="28"/>
    </row>
    <row r="11" spans="1:17" x14ac:dyDescent="0.25">
      <c r="F11" s="31"/>
      <c r="G11" s="31"/>
      <c r="H11" s="28"/>
    </row>
    <row r="12" spans="1:17" x14ac:dyDescent="0.25">
      <c r="F12" s="27"/>
      <c r="G12" s="27"/>
      <c r="H12" s="28"/>
    </row>
    <row r="13" spans="1:17" x14ac:dyDescent="0.25">
      <c r="F13" s="30"/>
      <c r="G13" s="30"/>
      <c r="H13" s="28"/>
    </row>
    <row r="14" spans="1:17" x14ac:dyDescent="0.25">
      <c r="F14" s="31"/>
      <c r="G14" s="31"/>
      <c r="H14" s="28"/>
    </row>
    <row r="15" spans="1:17" x14ac:dyDescent="0.25">
      <c r="F15" s="27"/>
      <c r="G15" s="27"/>
      <c r="H15" s="28"/>
      <c r="L15" s="5" t="s">
        <v>35</v>
      </c>
      <c r="Q15" s="5" t="s">
        <v>4</v>
      </c>
    </row>
    <row r="16" spans="1:17" x14ac:dyDescent="0.25">
      <c r="F16" s="30"/>
      <c r="G16" s="30"/>
      <c r="H16" s="28"/>
    </row>
    <row r="17" spans="6:12" x14ac:dyDescent="0.25">
      <c r="F17" s="30"/>
      <c r="G17" s="30"/>
      <c r="H17" s="28"/>
      <c r="L17" s="5" t="s">
        <v>45</v>
      </c>
    </row>
    <row r="18" spans="6:12" x14ac:dyDescent="0.25">
      <c r="F18" s="31"/>
      <c r="G18" s="31"/>
      <c r="H18" s="28"/>
    </row>
    <row r="19" spans="6:12" x14ac:dyDescent="0.25">
      <c r="L19" s="5" t="s">
        <v>36</v>
      </c>
    </row>
    <row r="21" spans="6:12" x14ac:dyDescent="0.25">
      <c r="L21" s="5" t="s">
        <v>37</v>
      </c>
    </row>
    <row r="23" spans="6:12" x14ac:dyDescent="0.25">
      <c r="L23" s="5" t="s">
        <v>38</v>
      </c>
    </row>
    <row r="25" spans="6:12" x14ac:dyDescent="0.25">
      <c r="L25" s="5" t="s">
        <v>39</v>
      </c>
    </row>
    <row r="27" spans="6:12" x14ac:dyDescent="0.25">
      <c r="L27" s="5" t="s">
        <v>40</v>
      </c>
    </row>
    <row r="29" spans="6:12" x14ac:dyDescent="0.25">
      <c r="L29" s="5" t="s">
        <v>41</v>
      </c>
    </row>
    <row r="31" spans="6:12" x14ac:dyDescent="0.25">
      <c r="L31" s="5" t="s">
        <v>42</v>
      </c>
    </row>
    <row r="33" spans="12:12" x14ac:dyDescent="0.25">
      <c r="L33" s="5" t="s">
        <v>43</v>
      </c>
    </row>
    <row r="35" spans="12:12" x14ac:dyDescent="0.25">
      <c r="L35" s="5" t="s">
        <v>44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CFD ex 2-12</vt:lpstr>
      <vt:lpstr>CFD Firm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2019-10-19T10:23:26Z</dcterms:created>
  <dcterms:modified xsi:type="dcterms:W3CDTF">2019-10-27T04:35:09Z</dcterms:modified>
</cp:coreProperties>
</file>